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RGG OCI IDRD 2018-2021\Gestión OCI\Teletrabajo\PMA\"/>
    </mc:Choice>
  </mc:AlternateContent>
  <xr:revisionPtr revIDLastSave="0" documentId="13_ncr:1_{9A064B38-13D7-4C4B-9E43-CAAA720B910B}" xr6:coauthVersionLast="45" xr6:coauthVersionMax="45" xr10:uidLastSave="{00000000-0000-0000-0000-000000000000}"/>
  <bookViews>
    <workbookView xWindow="-120" yWindow="-120" windowWidth="29040" windowHeight="15840" xr2:uid="{00000000-000D-0000-FFFF-FFFF00000000}"/>
  </bookViews>
  <sheets>
    <sheet name="2°Informe PMA V.2 (23-03-20)" sheetId="12" r:id="rId1"/>
  </sheets>
  <definedNames>
    <definedName name="_xlnm.Print_Area" localSheetId="0">'2°Informe PMA V.2 (23-03-20)'!$A$1:$S$29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2" l="1"/>
  <c r="N21" i="12"/>
  <c r="N20" i="12"/>
  <c r="N19" i="12"/>
  <c r="N18" i="12"/>
  <c r="P18" i="12" s="1"/>
  <c r="I26" i="12" s="1"/>
  <c r="N17" i="12"/>
  <c r="N16" i="12"/>
  <c r="N15" i="12"/>
  <c r="N14" i="12"/>
  <c r="N13" i="12"/>
  <c r="N12" i="12"/>
  <c r="P12" i="12" l="1"/>
  <c r="I24" i="12" s="1"/>
  <c r="P20" i="12"/>
  <c r="I27" i="12" s="1"/>
  <c r="P15" i="12"/>
  <c r="I25" i="12" s="1"/>
  <c r="H29"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Parra A</author>
    <author>lhernandez</author>
    <author>HERNAN ALONSO RODRIGUEZ MORA</author>
    <author>Maria Elvira Zea</author>
    <author>GIV</author>
    <author>BETTY DEL SOCORRO BULA ARROYO</author>
  </authors>
  <commentList>
    <comment ref="A10" authorId="0" shapeId="0" xr:uid="{4D2C2493-6DE8-4E8D-BCF6-273A3DB5FF7C}">
      <text>
        <r>
          <rPr>
            <b/>
            <sz val="9"/>
            <color indexed="81"/>
            <rFont val="Tahoma"/>
            <family val="2"/>
          </rPr>
          <t xml:space="preserve">Número consecutivo asignado a cada hallazgo
</t>
        </r>
      </text>
    </comment>
    <comment ref="B10" authorId="0" shapeId="0" xr:uid="{8853F8ED-687A-4B14-B6AF-EA91624EFD34}">
      <text>
        <r>
          <rPr>
            <b/>
            <sz val="10"/>
            <color indexed="81"/>
            <rFont val="Tahoma"/>
            <family val="2"/>
          </rPr>
          <t>Título de los hallazgos archivísticos</t>
        </r>
      </text>
    </comment>
    <comment ref="C10" authorId="1" shapeId="0" xr:uid="{B3069962-8D66-4182-9CA2-64DEDD89AE94}">
      <text>
        <r>
          <rPr>
            <b/>
            <sz val="10"/>
            <color indexed="81"/>
            <rFont val="Tahoma"/>
            <family val="2"/>
          </rPr>
          <t>Cada una de las actividades propuestas</t>
        </r>
      </text>
    </comment>
    <comment ref="D10" authorId="0" shapeId="0" xr:uid="{D4294945-4792-411C-85B9-6BC69791F058}">
      <text>
        <r>
          <rPr>
            <b/>
            <sz val="11"/>
            <color indexed="81"/>
            <rFont val="Tahoma"/>
            <family val="2"/>
          </rPr>
          <t>Se registra el ítem determinado para cada acción el cual corresponde a las actividades propuestas</t>
        </r>
      </text>
    </comment>
    <comment ref="F10" authorId="0" shapeId="0" xr:uid="{A37CF996-9B1C-4BAF-A5B0-4A201D9393ED}">
      <text>
        <r>
          <rPr>
            <b/>
            <sz val="10"/>
            <color indexed="81"/>
            <rFont val="Tahoma"/>
            <family val="2"/>
          </rPr>
          <t>La descripción de las metas que se pretender realizar para alcanzar el objetivo</t>
        </r>
      </text>
    </comment>
    <comment ref="I10" authorId="0" shapeId="0" xr:uid="{9755E4FB-EE3B-43DD-B08E-726F8FA631E7}">
      <text>
        <r>
          <rPr>
            <b/>
            <sz val="10"/>
            <color indexed="81"/>
            <rFont val="Tahoma"/>
            <family val="2"/>
          </rPr>
          <t>Casilla con fórmula, el cual resulta del total de semanas ejecutadas del proyecto</t>
        </r>
      </text>
    </comment>
    <comment ref="J10" authorId="0" shapeId="0" xr:uid="{2EF55FD5-03F8-47CF-B1D2-C69DBDF261AD}">
      <text>
        <r>
          <rPr>
            <b/>
            <sz val="10"/>
            <color indexed="81"/>
            <rFont val="Tahoma"/>
            <family val="2"/>
          </rPr>
          <t>Casilla con formula, refleja el avance para cada una de las metas</t>
        </r>
        <r>
          <rPr>
            <sz val="9"/>
            <color indexed="81"/>
            <rFont val="Tahoma"/>
            <family val="2"/>
          </rPr>
          <t xml:space="preserve">
</t>
        </r>
      </text>
    </comment>
    <comment ref="M10" authorId="0" shapeId="0" xr:uid="{80E8778F-F486-4DD4-8509-DBDE55880144}">
      <text>
        <r>
          <rPr>
            <b/>
            <sz val="10"/>
            <color indexed="81"/>
            <rFont val="Tahoma"/>
            <family val="2"/>
          </rPr>
          <t>Casilla con formula, refleja el avance para cada una de las metas</t>
        </r>
        <r>
          <rPr>
            <sz val="9"/>
            <color indexed="81"/>
            <rFont val="Tahoma"/>
            <family val="2"/>
          </rPr>
          <t xml:space="preserve">
</t>
        </r>
      </text>
    </comment>
    <comment ref="N10" authorId="0" shapeId="0" xr:uid="{8CFC8E0F-8F3F-485D-B2E7-7A1B5D23E088}">
      <text>
        <r>
          <rPr>
            <b/>
            <sz val="10"/>
            <color indexed="81"/>
            <rFont val="Tahoma"/>
            <family val="2"/>
          </rPr>
          <t>Casilla con formula, refleja el avance para cada una de las metas</t>
        </r>
        <r>
          <rPr>
            <sz val="9"/>
            <color indexed="81"/>
            <rFont val="Tahoma"/>
            <family val="2"/>
          </rPr>
          <t xml:space="preserve">
</t>
        </r>
      </text>
    </comment>
    <comment ref="O10" authorId="0" shapeId="0" xr:uid="{C15FF2DF-AC71-449F-94EC-E640633044E6}">
      <text>
        <r>
          <rPr>
            <b/>
            <sz val="10"/>
            <color indexed="81"/>
            <rFont val="Tahoma"/>
            <family val="2"/>
          </rPr>
          <t xml:space="preserve">Casilla con formula, refleja el avance para cada una de las metas
</t>
        </r>
        <r>
          <rPr>
            <sz val="9"/>
            <color indexed="81"/>
            <rFont val="Tahoma"/>
            <family val="2"/>
          </rPr>
          <t xml:space="preserve">
</t>
        </r>
      </text>
    </comment>
    <comment ref="P10" authorId="0" shapeId="0" xr:uid="{F4282FA7-E72D-414F-8B37-F8D1866F96DC}">
      <text>
        <r>
          <rPr>
            <b/>
            <sz val="10"/>
            <color indexed="81"/>
            <rFont val="Tahoma"/>
            <family val="2"/>
          </rPr>
          <t xml:space="preserve">Casilla con formula automática, la cual registra el porcentaje de avance del objetivo
</t>
        </r>
      </text>
    </comment>
    <comment ref="Q10" authorId="0" shapeId="0" xr:uid="{E742AA22-2437-47CA-9B8B-140A7243CC4A}">
      <text>
        <r>
          <rPr>
            <b/>
            <sz val="11"/>
            <color indexed="81"/>
            <rFont val="Tahoma"/>
            <family val="2"/>
          </rPr>
          <t xml:space="preserve">Registrar los avances ejecutados a la fecha. </t>
        </r>
        <r>
          <rPr>
            <b/>
            <sz val="9"/>
            <color indexed="81"/>
            <rFont val="Tahoma"/>
            <family val="2"/>
          </rPr>
          <t xml:space="preserve">
</t>
        </r>
      </text>
    </comment>
    <comment ref="R10" authorId="0" shapeId="0" xr:uid="{F370C664-B701-4C82-8682-7668B26F1A28}">
      <text>
        <r>
          <rPr>
            <b/>
            <sz val="11"/>
            <color indexed="81"/>
            <rFont val="Tahoma"/>
            <family val="2"/>
          </rPr>
          <t xml:space="preserve">El nombre de las Áreas y personas responsables para el cumplimiento de cada objetivo
</t>
        </r>
      </text>
    </comment>
    <comment ref="S10" authorId="2" shapeId="0" xr:uid="{47E2C396-819A-4B77-B192-3444D2008A60}">
      <text>
        <r>
          <rPr>
            <b/>
            <sz val="9"/>
            <color indexed="81"/>
            <rFont val="Tahoma"/>
            <family val="2"/>
          </rPr>
          <t>Se registra la información relativa a los soportes que evidencian el cierre del hallazgo (fotos, videos, documentos, etc.)</t>
        </r>
      </text>
    </comment>
    <comment ref="T10" authorId="3" shapeId="0" xr:uid="{79996C59-3BF0-40CE-A6F2-A700B3FA8DBD}">
      <text>
        <r>
          <rPr>
            <sz val="9"/>
            <color indexed="81"/>
            <rFont val="Tahoma"/>
            <family val="2"/>
          </rPr>
          <t xml:space="preserve">Dejar las observaciones frente al cumplimiento y efectividad de las tareas implementadas. 
</t>
        </r>
      </text>
    </comment>
    <comment ref="V10" authorId="2" shapeId="0" xr:uid="{09BC00FB-BB66-4357-95AC-0228E3D2B6F9}">
      <text>
        <r>
          <rPr>
            <b/>
            <sz val="9"/>
            <color indexed="81"/>
            <rFont val="Tahoma"/>
            <family val="2"/>
          </rPr>
          <t xml:space="preserve">Fecha en que se cierra completamente el hallazgo
</t>
        </r>
      </text>
    </comment>
    <comment ref="W10" authorId="2" shapeId="0" xr:uid="{D56B1289-BDD8-4B5F-8056-8143082EF9F5}">
      <text>
        <r>
          <rPr>
            <b/>
            <sz val="9"/>
            <color indexed="81"/>
            <rFont val="Tahoma"/>
            <family val="2"/>
          </rPr>
          <t>Número de radicado con el cual la entidad realiza el cierre del hallazgo</t>
        </r>
      </text>
    </comment>
    <comment ref="G11" authorId="0" shapeId="0" xr:uid="{BDCC0849-A2D3-4783-BAC0-7EF38CCE5D3B}">
      <text>
        <r>
          <rPr>
            <b/>
            <sz val="9"/>
            <color indexed="81"/>
            <rFont val="Tahoma"/>
            <family val="2"/>
          </rPr>
          <t>Fecha de inicio de actividades para alcanzar la   meta</t>
        </r>
      </text>
    </comment>
    <comment ref="H11" authorId="0" shapeId="0" xr:uid="{22638053-E48C-44F4-BB52-5C2F6CA73F1F}">
      <text>
        <r>
          <rPr>
            <b/>
            <sz val="10"/>
            <color indexed="81"/>
            <rFont val="Tahoma"/>
            <family val="2"/>
          </rPr>
          <t>Fecha en que se culmina la meta</t>
        </r>
        <r>
          <rPr>
            <b/>
            <sz val="9"/>
            <color indexed="81"/>
            <rFont val="Tahoma"/>
            <family val="2"/>
          </rPr>
          <t xml:space="preserve">
</t>
        </r>
      </text>
    </comment>
    <comment ref="C12" authorId="4" shapeId="0" xr:uid="{A883DFCB-569D-4EFF-B59D-64EEAD2B459E}">
      <text>
        <r>
          <rPr>
            <b/>
            <sz val="10"/>
            <color indexed="81"/>
            <rFont val="Tahoma"/>
            <family val="2"/>
          </rPr>
          <t>El número de acciones pueden variar</t>
        </r>
        <r>
          <rPr>
            <b/>
            <sz val="11"/>
            <color indexed="81"/>
            <rFont val="Tahoma"/>
            <family val="2"/>
          </rPr>
          <t xml:space="preserve">
</t>
        </r>
      </text>
    </comment>
    <comment ref="P12" authorId="1" shapeId="0" xr:uid="{76B3B991-9D9C-4983-93D6-9B77376E6451}">
      <text>
        <r>
          <rPr>
            <b/>
            <sz val="11"/>
            <color indexed="81"/>
            <rFont val="Tahoma"/>
            <family val="2"/>
          </rPr>
          <t>El número de metas puede variar. Si necesitan más campos, insertar las filas</t>
        </r>
      </text>
    </comment>
    <comment ref="F13" authorId="5" shapeId="0" xr:uid="{23FE46E4-B0B1-45B6-BE3E-7D6E2BEEBC7F}">
      <text>
        <r>
          <rPr>
            <b/>
            <sz val="9"/>
            <color indexed="81"/>
            <rFont val="Tahoma"/>
            <family val="2"/>
          </rPr>
          <t xml:space="preserve">BETTY DEL SOCORRO BULA ARRO
</t>
        </r>
        <r>
          <rPr>
            <sz val="9"/>
            <color indexed="81"/>
            <rFont val="Tahoma"/>
            <family val="2"/>
          </rPr>
          <t xml:space="preserve"> Inventario Documental finalizado 100% se encuentra en proceso de restructuración por periodo y control de calidad</t>
        </r>
      </text>
    </comment>
    <comment ref="F14" authorId="5" shapeId="0" xr:uid="{170655DD-F65E-49EF-831B-86A7580D6FAB}">
      <text>
        <r>
          <rPr>
            <b/>
            <sz val="9"/>
            <color indexed="81"/>
            <rFont val="Tahoma"/>
            <family val="2"/>
          </rPr>
          <t>BETTY DEL SOCORRO BULA ARROYO:</t>
        </r>
        <r>
          <rPr>
            <sz val="9"/>
            <color indexed="81"/>
            <rFont val="Tahoma"/>
            <family val="2"/>
          </rPr>
          <t xml:space="preserve">
Actividad Cumplida en un 100%</t>
        </r>
      </text>
    </comment>
    <comment ref="P15" authorId="1" shapeId="0" xr:uid="{3B64FA0B-CF32-4411-9F61-D542589BA186}">
      <text>
        <r>
          <rPr>
            <b/>
            <sz val="11"/>
            <color indexed="81"/>
            <rFont val="Tahoma"/>
            <family val="2"/>
          </rPr>
          <t>El número de metas puede variar. Si necesitan más campos, insertar las filas</t>
        </r>
      </text>
    </comment>
  </commentList>
</comments>
</file>

<file path=xl/sharedStrings.xml><?xml version="1.0" encoding="utf-8"?>
<sst xmlns="http://schemas.openxmlformats.org/spreadsheetml/2006/main" count="127" uniqueCount="101">
  <si>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</si>
  <si>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</si>
  <si>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</si>
  <si>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</si>
  <si>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</si>
  <si>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</si>
  <si>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</si>
  <si>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</si>
  <si>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</si>
  <si>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</si>
  <si>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</si>
  <si>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</si>
  <si>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</si>
  <si>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</si>
  <si>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</si>
  <si>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</si>
  <si>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</si>
  <si>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</si>
  <si>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</si>
  <si>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</si>
  <si>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</si>
  <si>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</si>
  <si>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</si>
  <si>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</si>
  <si>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</si>
  <si>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1</t>
  </si>
  <si>
    <t>ACCIÓN NO. 2</t>
  </si>
  <si>
    <t>ACCIÓN NO. 3</t>
  </si>
  <si>
    <t>ACCIÓN NO. 4</t>
  </si>
  <si>
    <t>AVANCE DEL PLAN DE CUMPLIMIENTO (ACCIONES)</t>
  </si>
  <si>
    <t>Acción 1</t>
  </si>
  <si>
    <t>Acción 2</t>
  </si>
  <si>
    <t>Acción 3</t>
  </si>
  <si>
    <t>Acción 4</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</si>
  <si>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</si>
  <si>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</si>
  <si>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</si>
  <si>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</si>
  <si>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</si>
  <si>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</si>
  <si>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</si>
  <si>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</si>
  <si>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Dar cumplimiento                                          Artículo 11 de la Ley 594 de 2000                                                                             Acuerdo No 02 de 2004                                                                                                                                                                                                                                                                                                                                                                    La Entidad debe organizar los archivos de conformidad con el Acuerdo 05 de 2013.</t>
  </si>
  <si>
    <t>Dar obediencia                                 Acuerdo 042 de 2002                    Acuerdo 05 de 2013                    Acuerdo 02 de 2014</t>
  </si>
  <si>
    <t>Dar cumplimiento                             Articulo 46 de la Ley 594 de 2000                                                                            Acuerdo 049 de 2000                  Acuerdo 050 de 2000                 Acuerdo 006 de 2014</t>
  </si>
  <si>
    <t>Dar cumplimiento al:                  Artículo 26 de la Ley 594 de 2000                                                                                            Articulo 13 de la Ley 1712 de 2014                                              Artículo 7 del Acuerdo No 042 de 2002                                                      Acuerdo 038 de 2002</t>
  </si>
  <si>
    <t>Actas de seguimiento aplicación de TRD</t>
  </si>
  <si>
    <t>Seguimiento al Plan de Conservación Documental y sus Programas</t>
  </si>
  <si>
    <t>Presentación y Listas de Asistencia.</t>
  </si>
  <si>
    <t>Informe de seguimiento al Plan de Conservación y sus Programas</t>
  </si>
  <si>
    <r>
      <rPr>
        <b/>
        <sz val="10"/>
        <rFont val="Arial"/>
        <family val="2"/>
      </rPr>
      <t>5. Conformación de los Archivos Públicos</t>
    </r>
    <r>
      <rPr>
        <sz val="10"/>
        <rFont val="Arial"/>
        <family val="2"/>
      </rPr>
      <t>.                                                                     La Entidad no ha elaborado las Tablas de Valoración Documental,  para la organización del fondo documental acumulado</t>
    </r>
  </si>
  <si>
    <t>Elaboración de las Tablas de Valoración Documental y sus anexos  - Fondo - Junta Administradora de Deportes de Bogotá</t>
  </si>
  <si>
    <t>Elaboración de las Tablas de Valoración Documental y sus anexos  - Fondo - Instituto Distrital de Recreación y Deporte - IDRD.</t>
  </si>
  <si>
    <t>Tablas de Valoración Documental y sus anexos (CCD, Organigrama, Fichas de Valoración, Inventarios y tablas)</t>
  </si>
  <si>
    <t>Tablas de Valoración Documental y sus anexos (CCD, Organigrama, Fichas de Valoración, Inventarios, tablas)</t>
  </si>
  <si>
    <t>INSTITUTO DISTRITAL DE RECREACIÓN Y DEPORTE  -IDRD</t>
  </si>
  <si>
    <t>SECRETARIA GENERAL</t>
  </si>
  <si>
    <t>860061099-1</t>
  </si>
  <si>
    <t>Continuar con la elaboración del inventario Documental del fondo acumulado en el formato FUID</t>
  </si>
  <si>
    <t>Inventario Documental en formato FUID  - Archivos de Gestión</t>
  </si>
  <si>
    <t>Inventario Documental en formato FUID  - Archivos del Fondo Acumulado</t>
  </si>
  <si>
    <t>Inventario Documental en formato FUID  - Archivo Central</t>
  </si>
  <si>
    <t>Capacitación en procesos Técnicos organización de archivos  e implementación de TRD</t>
  </si>
  <si>
    <t>Capacitación en conservación y preservación de documentos en diferentes soportes</t>
  </si>
  <si>
    <t>Sensibilización sobre el Sistema Integrado de Conservación SIC</t>
  </si>
  <si>
    <t>PLAN DE MEJORAMIENTO ARCHIVÍSTICO</t>
  </si>
  <si>
    <t>Versión: 02</t>
  </si>
  <si>
    <t>Seguimiento a la aplicación de las TRD en las 37 dependencias del Instituto</t>
  </si>
  <si>
    <t>Continuar con la elaboración del inventario Documental de los Archivos de Gestión en el formato FUID</t>
  </si>
  <si>
    <t>Todas las áreas de la Entidad y el Jefe de cada área con su equipo de trabajo</t>
  </si>
  <si>
    <t>Responsable Archivo y Correspondencia</t>
  </si>
  <si>
    <t xml:space="preserve">PORCENTAJE DE AVANCE DE LAS TAREAS </t>
  </si>
  <si>
    <t xml:space="preserve">PORCENTAJE DE AVANCE DE LAS TAREAS - ACUMULADO </t>
  </si>
  <si>
    <t xml:space="preserve">INICIO </t>
  </si>
  <si>
    <t>FINAL</t>
  </si>
  <si>
    <t>Listas de Asistencia y Actas de reunión</t>
  </si>
  <si>
    <t>Continuar con la elaboración del inventario documental del Archivo Central No. 2 en el formato FUID</t>
  </si>
  <si>
    <t>Soportes.
Se adjunta copia del acta No.1 suscrita con el AGN el día 18-Mzo-2019.</t>
  </si>
  <si>
    <t>Se dio por cumplido y cerrado este hallazgo según consta en el Acta Visita de Vigilancia No.1 suscrita el 18-Mzo-2019 en el AGN.</t>
  </si>
  <si>
    <t>28 de Marzo de 2019 - Acta Comité de Archivo No.1</t>
  </si>
  <si>
    <t>Avance Semestral</t>
  </si>
  <si>
    <t>INFORME DE SEGUIMIENTO Y FECHA</t>
  </si>
  <si>
    <t>BLANCA INES DURAN HERNANDEZ</t>
  </si>
  <si>
    <t>SANDRA OFELIA JABER MARTINEZ</t>
  </si>
  <si>
    <t>Informe No. 2  de la Prórroga.
24/03/2020</t>
  </si>
  <si>
    <r>
      <rPr>
        <b/>
        <u/>
        <sz val="10"/>
        <rFont val="Arial"/>
        <family val="2"/>
      </rPr>
      <t>Estado actual</t>
    </r>
    <r>
      <rPr>
        <b/>
        <sz val="10"/>
        <rFont val="Arial"/>
        <family val="2"/>
      </rPr>
      <t>:</t>
    </r>
    <r>
      <rPr>
        <sz val="10"/>
        <rFont val="Arial"/>
        <family val="2"/>
      </rPr>
      <t xml:space="preserve">
Se anexa cuadro que resume el estado actual de los inventarios documentales en FUID, de los archivos de gestión de las oficinas faltantes del 100% de sus inventarios en FUID.
</t>
    </r>
    <r>
      <rPr>
        <b/>
        <u/>
        <sz val="10"/>
        <rFont val="Arial"/>
        <family val="2"/>
      </rPr>
      <t>Resumen del estado del proceso</t>
    </r>
    <r>
      <rPr>
        <b/>
        <sz val="10"/>
        <rFont val="Arial"/>
        <family val="2"/>
      </rPr>
      <t xml:space="preserve">:
</t>
    </r>
    <r>
      <rPr>
        <sz val="10"/>
        <rFont val="Arial"/>
        <family val="2"/>
      </rPr>
      <t xml:space="preserve">Base inventario con corte al 23-09-2019: 11.024 cajas (2.756 ML) de archivos de gestión.
Cajas inventariadas al corte 20-03-2020: 10.673 cajas (2668 ML), de archivos de gestión, pendiente: 668 cajas (167 ML) (6%)
Oficinas pendientes por actualizar inventarios: Subdirección de Contratación (65Ml-260 cajas); Oficina Asesora Jurídica (10.75 ML-43cajas); Subdirección Técnica de Construcciones (22,50 Ml-90 cajas).    </t>
    </r>
  </si>
  <si>
    <r>
      <rPr>
        <b/>
        <sz val="10"/>
        <rFont val="Arial"/>
        <family val="2"/>
      </rPr>
      <t>Soportes:</t>
    </r>
    <r>
      <rPr>
        <sz val="10"/>
        <rFont val="Arial"/>
        <family val="2"/>
      </rPr>
      <t xml:space="preserve">
Se adjunta cuadro que resume el estado de los inventarios de los Archivos de Gestión de las oficinas faltantes del 100% de sus inventarios en FUID.</t>
    </r>
  </si>
  <si>
    <r>
      <rPr>
        <b/>
        <sz val="10"/>
        <rFont val="Arial"/>
        <family val="2"/>
      </rPr>
      <t xml:space="preserve">Soportes: 
</t>
    </r>
    <r>
      <rPr>
        <sz val="10"/>
        <rFont val="Arial"/>
        <family val="2"/>
      </rPr>
      <t xml:space="preserve">
Se adjunta copia del Acta No 005 de 2019, oficio con Radicado IDRD No.  20192100410652 y radicado ADB No.2-2019-30940, Resolución No 787 de 2019 
y radicado AGN No.1-2020-01474 y 20202100024501 del IDRD tramite inscripción RUSD. </t>
    </r>
  </si>
  <si>
    <r>
      <rPr>
        <b/>
        <u/>
        <sz val="10"/>
        <rFont val="Arial"/>
        <family val="2"/>
      </rPr>
      <t>Estado actual</t>
    </r>
    <r>
      <rPr>
        <b/>
        <sz val="10"/>
        <rFont val="Arial"/>
        <family val="2"/>
      </rPr>
      <t>:</t>
    </r>
    <r>
      <rPr>
        <sz val="10"/>
        <rFont val="Arial"/>
        <family val="2"/>
      </rPr>
      <t xml:space="preserve">
Finalizó el control de calidad (cotejo) a los inventarios documentales, el cual arrojó un total de 1717,33 ML, inventario que contiene 74.233 registros en una base de datos dispuesta por ubicaciones originales (CEAD, AC1, AC2 y Parqueadero) de los cuales se extraerán las series o asuntos de la TVD separándolos por periodos (7), y mas adelante conformar los Cuadros de Clasificación Documental -CCD, TVD por periodos, y elaborar las fichas de valoración resultantes para cada serie o asunto. Proceso en tramite.</t>
    </r>
  </si>
  <si>
    <r>
      <rPr>
        <b/>
        <sz val="10"/>
        <rFont val="Arial"/>
        <family val="2"/>
      </rPr>
      <t>5.1 Organización de los Archivos de Gestión</t>
    </r>
    <r>
      <rPr>
        <sz val="10"/>
        <rFont val="Arial"/>
        <family val="2"/>
      </rPr>
      <t>.                                                                                                                                                                                                                     La entidad no está aplicando en la totalidad de las dependencias todos los criterios de organización de los archivos de gestión como son: conformación de expedientes, foliación, hoja de control, identificación de expedientes, por lo evidenciado no se ajusta a la normatividad archivística.</t>
    </r>
  </si>
  <si>
    <r>
      <rPr>
        <b/>
        <sz val="10"/>
        <rFont val="Arial"/>
        <family val="2"/>
      </rPr>
      <t xml:space="preserve">6. Sistema Integrado de Conservación - SIC. </t>
    </r>
    <r>
      <rPr>
        <sz val="10"/>
        <rFont val="Arial"/>
        <family val="2"/>
      </rPr>
      <t>En consecuencia, aunque la entidad cuenta con un Sistema Integrado de Conservación aprobado, no se han introducido prácticas de conservación en todas las fases del ciclo vital de los documentos, dirigidas a evitar, detener y controlar los factores de deterioro que pueden afectar la integridad de los documentos.</t>
    </r>
  </si>
  <si>
    <r>
      <rPr>
        <b/>
        <sz val="10"/>
        <rFont val="Arial"/>
        <family val="2"/>
      </rPr>
      <t>2.4 Inventario Documenta</t>
    </r>
    <r>
      <rPr>
        <sz val="10"/>
        <rFont val="Arial"/>
        <family val="2"/>
      </rPr>
      <t>l.  La Entidad no cuenta con la totalidad de los inventarios. No esta aplicando el Formato FUID para los inventarios. Lo cual dificultaría el control y recuperación de información de los documentos generados desde los archivos de gestión  y la posible pérdida de documentos.</t>
    </r>
  </si>
  <si>
    <r>
      <t>Para verificar el avance de esta actividad se realizó visita a la Subdirección Técnica de Construcciones, en la cual se revisó el Formato Único de Inventario Documental del archivo de gestión constatando que se encuentra actualizado a septiembre de 2019. De acuerdo con la información suministrada por el personal encargado de la gestión documental de esta dependencia, durante el semestre octubre 2019 a marzo 2020 no se actualizó el FUID dado que se priorizó la organización de archivo para realizar 7 transferencias documentales de vigencias anteriores (240 cajas, 1895 carpetas, 65 ML). Así mismo, se priorizó la organización de la documentación de los 3 Centros Recreo Deportivos y Culturales CEFES, teniendo en cuenta la alta probabilidad de ser requeridos por los entes de control dada la magnitud de los recursos invertidos en las obras. 
A partir del cuadro resumen del estado de los inventarios de Archivos de Gestión que entregó el área de Archivo y Correspondencia a la Oficina de Control Interno, denominado "</t>
    </r>
    <r>
      <rPr>
        <b/>
        <i/>
        <sz val="11"/>
        <color theme="1"/>
        <rFont val="Arial"/>
        <family val="2"/>
      </rPr>
      <t xml:space="preserve">VOLUMEN DOCUMENTAL ARCHIVOS DE GESTIÓN - IDRD" </t>
    </r>
    <r>
      <rPr>
        <sz val="11"/>
        <color theme="1"/>
        <rFont val="Arial"/>
        <family val="2"/>
      </rPr>
      <t xml:space="preserve"> como evidencia del avance de la meta, se confirmó que al 20 de marzo se encuentran incluidas en los Formatos Únicos de Inventario Documental (FUID) el 94% del archivo de gestión de las diferentes dependencias del IDRD. 
Se anexa acta de visita de la Oficina de Control Interno y archivo con la información del volumen reportado por Archivo y Correspondencia.</t>
    </r>
  </si>
  <si>
    <t>Elaboración de las Tablas de Valoración Documental y sus anexos  - Fondo Rotario de Espectáculos</t>
  </si>
  <si>
    <r>
      <rPr>
        <b/>
        <u/>
        <sz val="10"/>
        <rFont val="Arial"/>
        <family val="2"/>
      </rPr>
      <t xml:space="preserve">Estado actual:
</t>
    </r>
    <r>
      <rPr>
        <sz val="10"/>
        <rFont val="Arial"/>
        <family val="2"/>
      </rPr>
      <t xml:space="preserve">TVD del Fondo Rotatorio de Espectáculos de Bogotá -FREB; fue convalidada por el Consejo Distrital de Archivo de Bogotá - CDAB mediante Acta No 05 de 2019, informado al IDRD con el Radicado ADB No 2-2019-2714 del 05-Feb-2019, adoptada por la entidad con la Resolución No. 343 de 2019; archivos organizados y dispuestos en carpetas 4 aletas ordenados conforme a la tabla; son 7 cajas X-200 con 69 carpetas.
Se recibe oficio del AGN No. 2-2020-01219 y radicado IDRD No 20202100070652 del 24 -Feb-2020 avalando la inscripción del RUSD del FREB </t>
    </r>
  </si>
  <si>
    <r>
      <rPr>
        <b/>
        <u/>
        <sz val="10"/>
        <rFont val="Arial"/>
        <family val="2"/>
      </rPr>
      <t xml:space="preserve">Soportes: </t>
    </r>
    <r>
      <rPr>
        <sz val="10"/>
        <rFont val="Arial"/>
        <family val="2"/>
      </rPr>
      <t xml:space="preserve">
Se anexa pdf del Acta No 05 de 2019 del ADB, oficio radicado No 2-2019-2714 del ADB, Resolución No 343 DE 2019 adopción e implementación de la TVD, oficio AGN No.1-2019-14744 y 20192100223991 del IDRD tramite inscripción RUSD.
y radicado AGN No.2-2020-01219 y 20202100070652 del IDRD  inscripción RUSD.</t>
    </r>
  </si>
  <si>
    <t>Respecto a esta meta, la Oficina de Control Interno verificó los soportes entregados constatando que la Tabla de Valoración Documental ya fue convalidada por el Consejo Distrital de Archivo, inscrita en el Registro Único de Series Documentales del Archivo General de la Nación y adoptada e implementada en el IDRD.
En virtud de lo anterior, se concluye que el IDRD finalizó la actividad propuesta en el Plan de Mejoramiento cumpliéndola en un 100%</t>
  </si>
  <si>
    <r>
      <rPr>
        <b/>
        <u/>
        <sz val="10"/>
        <rFont val="Arial"/>
        <family val="2"/>
      </rPr>
      <t>Estado actual</t>
    </r>
    <r>
      <rPr>
        <b/>
        <sz val="10"/>
        <rFont val="Arial"/>
        <family val="2"/>
      </rPr>
      <t>:</t>
    </r>
    <r>
      <rPr>
        <sz val="10"/>
        <rFont val="Arial"/>
        <family val="2"/>
      </rPr>
      <t xml:space="preserve"> 
La TVD de la Junta Administradora de Deportes de Bogotá -JADB, fue convalidada por el Consejo Distrital de Archivo de Bogotá - CDAB, mediante Acta No 05 de 2019, informado al IDRD con radicado ADB No.2-2019-30940 del 18-Nov-2019 y radicado IDRD No. 20192100410652, esta TVD fue adoptada e implementada por la entidad mediante Resolución No. 787 del 20-Dic-2019.
Así también, se envió oficio con radicado AGN No.1-2020-01474 y 20202100024501 del IDRD para tramite de inscripción del RUSD.</t>
    </r>
  </si>
  <si>
    <t>Respecto a esta meta, la Oficina de Control Interno verificó los soportes entregados constatando que la Tabla de Valoración Documental ya fue convalidada por el Consejo Distrital de Archivo y adoptada e implementada en el IDRD. Así mismo, se evidenció que el Instituto solicitó al Archivo General de la Nación la inscripción de la TVD en el Registro Único de Series Documentales, trámite del cual aún no se ha recibido respuesta.
Una vez se cuente con el comunicado del Archivo General de la Nación que confirme la inscripción de la TVD en el RUSD, así como con el certificado respectivo, se considerará finalizada y cumplida la actividad propuesta en el Plan de Mejoramiento.</t>
  </si>
  <si>
    <r>
      <rPr>
        <b/>
        <u/>
        <sz val="10"/>
        <rFont val="Arial"/>
        <family val="2"/>
      </rPr>
      <t xml:space="preserve">Soportes.
</t>
    </r>
    <r>
      <rPr>
        <sz val="10"/>
        <rFont val="Arial"/>
        <family val="2"/>
      </rPr>
      <t xml:space="preserve">
Se adjunta copia del cuadro final del indicador con corte al 31-octubre-2019, información publicada en Isolución.</t>
    </r>
  </si>
  <si>
    <t>Revisada la información suministrada a la Oficina de Control Interno, se observa el inventario del Fondo Acumulado del Archivo Central en 5 ubicaciones: Archivo Central, Parqueadero, CSEAD, Depósito y Depósito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</si>
</sst>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22" x14ac:knownFonts="1">
    <font>
      <sz val="11"/>
      <color theme="1"/>
      <name val="Calibri"/>
      <family val="2"/>
      <scheme val="minor"/>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0"/>
      <color indexed="30"/>
      <name val="Arial"/>
      <family val="2"/>
    </font>
    <font>
      <b/>
      <sz val="10"/>
      <color theme="1"/>
      <name val="Arial"/>
      <family val="2"/>
    </font>
    <font>
      <b/>
      <sz val="10"/>
      <color indexed="8"/>
      <name val="Arial"/>
      <family val="2"/>
    </font>
    <font>
      <b/>
      <sz val="10"/>
      <color theme="1"/>
      <name val="Calibri"/>
      <family val="2"/>
      <scheme val="minor"/>
    </font>
    <font>
      <b/>
      <sz val="16"/>
      <color theme="1"/>
      <name val="Calibri"/>
      <family val="2"/>
      <scheme val="minor"/>
    </font>
    <font>
      <b/>
      <sz val="10"/>
      <color rgb="FFFF0000"/>
      <name val="Arial"/>
      <family val="2"/>
    </font>
    <font>
      <sz val="11"/>
      <name val="Arial"/>
      <family val="2"/>
    </font>
    <font>
      <b/>
      <sz val="11"/>
      <color indexed="30"/>
      <name val="Arial"/>
      <family val="2"/>
    </font>
    <font>
      <b/>
      <u/>
      <sz val="10"/>
      <name val="Arial"/>
      <family val="2"/>
    </font>
    <font>
      <b/>
      <sz val="11"/>
      <name val="Arial"/>
      <family val="2"/>
    </font>
    <font>
      <sz val="11"/>
      <color theme="1"/>
      <name val="Arial"/>
      <family val="2"/>
    </font>
    <font>
      <b/>
      <i/>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49D8DF"/>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0" fontId="5" fillId="0" borderId="0" xfId="0" applyFont="1" applyAlignment="1">
      <alignment horizontal="right" vertical="center" wrapText="1"/>
    </xf>
    <xf numFmtId="0" fontId="4" fillId="0" borderId="0" xfId="0" applyFont="1" applyAlignment="1">
      <alignment horizontal="justify" vertical="center" wrapText="1"/>
    </xf>
    <xf numFmtId="9" fontId="4" fillId="0" borderId="0" xfId="0" applyNumberFormat="1" applyFont="1" applyAlignment="1">
      <alignment horizontal="justify" vertical="center" wrapText="1"/>
    </xf>
    <xf numFmtId="0" fontId="3"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0" applyFont="1" applyFill="1" applyBorder="1" applyAlignment="1">
      <alignment horizontal="justify" vertical="top" wrapText="1"/>
    </xf>
    <xf numFmtId="9" fontId="3" fillId="0" borderId="4" xfId="0" applyNumberFormat="1" applyFont="1" applyFill="1" applyBorder="1" applyAlignment="1">
      <alignment horizontal="center" vertical="center" wrapText="1"/>
    </xf>
    <xf numFmtId="0" fontId="3" fillId="3" borderId="10" xfId="0" applyFont="1" applyFill="1" applyBorder="1" applyAlignment="1" applyProtection="1">
      <alignment horizontal="justify" vertical="center" wrapText="1"/>
      <protection locked="0"/>
    </xf>
    <xf numFmtId="9" fontId="3" fillId="3" borderId="4" xfId="0" applyNumberFormat="1" applyFont="1" applyFill="1" applyBorder="1" applyAlignment="1">
      <alignment horizontal="justify" vertical="center" wrapText="1"/>
    </xf>
    <xf numFmtId="0" fontId="3" fillId="0" borderId="10" xfId="0" applyFont="1" applyFill="1" applyBorder="1" applyAlignment="1">
      <alignment horizontal="justify" vertical="center" wrapText="1"/>
    </xf>
    <xf numFmtId="164" fontId="4" fillId="2" borderId="4"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164" fontId="3" fillId="0" borderId="4" xfId="0" applyNumberFormat="1" applyFont="1" applyFill="1" applyBorder="1" applyAlignment="1">
      <alignment horizontal="justify" vertical="center" wrapText="1"/>
    </xf>
    <xf numFmtId="1" fontId="3" fillId="3" borderId="10"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9" fontId="3" fillId="5" borderId="10"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xf>
    <xf numFmtId="165" fontId="3" fillId="5" borderId="10" xfId="0" applyNumberFormat="1" applyFont="1" applyFill="1" applyBorder="1" applyAlignment="1">
      <alignment horizontal="center" vertical="center" wrapText="1"/>
    </xf>
    <xf numFmtId="0" fontId="4" fillId="0" borderId="0" xfId="0" applyFont="1" applyAlignment="1">
      <alignment horizontal="left" vertical="center"/>
    </xf>
    <xf numFmtId="165" fontId="3" fillId="0" borderId="10" xfId="0" applyNumberFormat="1"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justify" vertical="center" wrapText="1"/>
      <protection locked="0"/>
    </xf>
    <xf numFmtId="0" fontId="0" fillId="0" borderId="0" xfId="0" applyFill="1"/>
    <xf numFmtId="0" fontId="1" fillId="0" borderId="4" xfId="0" applyFont="1" applyFill="1" applyBorder="1" applyAlignment="1">
      <alignment horizontal="justify" vertical="center" wrapText="1"/>
    </xf>
    <xf numFmtId="0" fontId="4" fillId="0" borderId="0"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3" fillId="0" borderId="4" xfId="0" applyFont="1" applyFill="1" applyBorder="1" applyAlignment="1">
      <alignment horizontal="justify" vertical="top" wrapText="1"/>
    </xf>
    <xf numFmtId="0" fontId="3" fillId="2" borderId="10" xfId="0" applyFont="1" applyFill="1" applyBorder="1" applyAlignment="1">
      <alignment horizontal="justify" vertical="center" wrapText="1"/>
    </xf>
    <xf numFmtId="9" fontId="19" fillId="0" borderId="0" xfId="0" applyNumberFormat="1" applyFont="1" applyAlignment="1">
      <alignment horizontal="center" vertical="center" wrapText="1"/>
    </xf>
    <xf numFmtId="0" fontId="0" fillId="0" borderId="4" xfId="0" applyFill="1" applyBorder="1"/>
    <xf numFmtId="0" fontId="20" fillId="0" borderId="4" xfId="0" applyFont="1" applyBorder="1" applyAlignment="1">
      <alignment horizontal="justify" vertical="center" wrapText="1"/>
    </xf>
    <xf numFmtId="0" fontId="20" fillId="0" borderId="4" xfId="0" applyFont="1" applyBorder="1" applyAlignment="1">
      <alignment horizontal="center" vertical="center" wrapText="1"/>
    </xf>
    <xf numFmtId="0" fontId="4" fillId="0" borderId="0" xfId="0" applyFont="1" applyAlignment="1">
      <alignment horizontal="right" vertical="center" wrapText="1"/>
    </xf>
    <xf numFmtId="0" fontId="3" fillId="0" borderId="10" xfId="0" applyFont="1" applyFill="1" applyBorder="1" applyAlignment="1">
      <alignment horizontal="justify" vertical="top" wrapText="1"/>
    </xf>
    <xf numFmtId="9" fontId="3" fillId="2"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20" fillId="0" borderId="4" xfId="0" applyFont="1" applyFill="1" applyBorder="1" applyAlignment="1">
      <alignment horizontal="justify" vertical="center" wrapText="1"/>
    </xf>
    <xf numFmtId="9" fontId="3" fillId="3" borderId="8" xfId="0" applyNumberFormat="1" applyFont="1" applyFill="1" applyBorder="1" applyAlignment="1">
      <alignment horizontal="center" vertical="center" wrapText="1"/>
    </xf>
    <xf numFmtId="9" fontId="3" fillId="3" borderId="9" xfId="0" applyNumberFormat="1" applyFont="1" applyFill="1" applyBorder="1" applyAlignment="1">
      <alignment horizontal="center" vertical="center" wrapText="1"/>
    </xf>
    <xf numFmtId="9" fontId="3" fillId="3" borderId="10" xfId="0" applyNumberFormat="1" applyFont="1" applyFill="1" applyBorder="1" applyAlignment="1">
      <alignment horizontal="center" vertical="center" wrapText="1"/>
    </xf>
    <xf numFmtId="0" fontId="4" fillId="0" borderId="0" xfId="0" applyFont="1" applyAlignment="1">
      <alignment horizontal="righ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4" fillId="2" borderId="10" xfId="0" applyFont="1" applyFill="1" applyBorder="1" applyAlignment="1">
      <alignment horizontal="center" vertical="center" textRotation="90"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2" borderId="8" xfId="0" applyFont="1" applyFill="1" applyBorder="1" applyAlignment="1">
      <alignment horizontal="center" vertical="center" textRotation="90"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15"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9" fontId="3" fillId="0" borderId="8"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3" fillId="0" borderId="8" xfId="0" applyFont="1" applyFill="1" applyBorder="1" applyAlignment="1">
      <alignment horizontal="justify" vertical="top" wrapText="1"/>
    </xf>
    <xf numFmtId="0" fontId="3" fillId="0" borderId="10" xfId="0" applyFont="1" applyFill="1" applyBorder="1" applyAlignment="1">
      <alignment horizontal="justify" vertical="top"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13" fillId="4"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6" borderId="4" xfId="0" applyFont="1" applyFill="1" applyBorder="1" applyAlignment="1" applyProtection="1">
      <alignment horizontal="center" vertical="center" wrapText="1"/>
      <protection locked="0"/>
    </xf>
    <xf numFmtId="0" fontId="4" fillId="4" borderId="4" xfId="0" applyFont="1" applyFill="1" applyBorder="1" applyAlignment="1">
      <alignment horizontal="center" vertical="center" wrapText="1"/>
    </xf>
    <xf numFmtId="164" fontId="4" fillId="2" borderId="1" xfId="0" applyNumberFormat="1" applyFont="1" applyFill="1" applyBorder="1" applyAlignment="1" applyProtection="1">
      <alignment horizontal="center" vertical="center" wrapText="1"/>
      <protection locked="0"/>
    </xf>
    <xf numFmtId="164" fontId="4" fillId="2" borderId="2" xfId="0" applyNumberFormat="1" applyFont="1" applyFill="1" applyBorder="1" applyAlignment="1" applyProtection="1">
      <alignment horizontal="center" vertical="center" wrapText="1"/>
      <protection locked="0"/>
    </xf>
    <xf numFmtId="0" fontId="4" fillId="0" borderId="1" xfId="0" applyFont="1" applyBorder="1" applyAlignment="1">
      <alignment horizontal="left" wrapText="1"/>
    </xf>
    <xf numFmtId="0" fontId="4" fillId="0" borderId="2" xfId="0" applyFont="1" applyBorder="1" applyAlignment="1">
      <alignment horizontal="left"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1" fillId="0" borderId="5" xfId="0" applyFont="1" applyBorder="1" applyAlignment="1">
      <alignment horizontal="left" vertical="top" wrapText="1"/>
    </xf>
    <xf numFmtId="0" fontId="11" fillId="0" borderId="7" xfId="0" applyFont="1" applyBorder="1" applyAlignment="1">
      <alignment horizontal="left" vertical="top"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4" fillId="2" borderId="8" xfId="0" applyFont="1" applyFill="1" applyBorder="1" applyAlignment="1" applyProtection="1">
      <alignment horizontal="center" vertical="center" textRotation="90" wrapText="1"/>
      <protection locked="0"/>
    </xf>
    <xf numFmtId="0" fontId="4" fillId="2" borderId="10" xfId="0" applyFont="1" applyFill="1" applyBorder="1" applyAlignment="1" applyProtection="1">
      <alignment horizontal="center" vertical="center" textRotation="90" wrapText="1"/>
      <protection locked="0"/>
    </xf>
    <xf numFmtId="0" fontId="10" fillId="0" borderId="1"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14" fontId="17" fillId="0" borderId="3" xfId="0" applyNumberFormat="1" applyFont="1" applyBorder="1" applyAlignment="1">
      <alignment horizontal="left" vertical="center"/>
    </xf>
    <xf numFmtId="14" fontId="17" fillId="0" borderId="2" xfId="0" applyNumberFormat="1" applyFont="1" applyBorder="1" applyAlignment="1">
      <alignment horizontal="left" vertical="center"/>
    </xf>
    <xf numFmtId="0" fontId="4" fillId="0" borderId="1" xfId="0" applyFont="1" applyBorder="1" applyAlignment="1">
      <alignment horizontal="left"/>
    </xf>
    <xf numFmtId="0" fontId="4" fillId="0" borderId="3" xfId="0" applyFont="1" applyBorder="1" applyAlignment="1">
      <alignment horizontal="left"/>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4" fillId="0" borderId="4" xfId="0" applyFont="1" applyBorder="1" applyAlignment="1">
      <alignment horizontal="center" vertical="center"/>
    </xf>
    <xf numFmtId="14" fontId="0" fillId="0" borderId="5" xfId="0" applyNumberFormat="1" applyBorder="1" applyAlignment="1">
      <alignment horizontal="center"/>
    </xf>
    <xf numFmtId="14" fontId="0" fillId="0" borderId="7" xfId="0" applyNumberFormat="1" applyBorder="1" applyAlignment="1">
      <alignment horizontal="center"/>
    </xf>
    <xf numFmtId="14" fontId="0" fillId="0" borderId="14" xfId="0" applyNumberFormat="1" applyBorder="1" applyAlignment="1">
      <alignment horizontal="center"/>
    </xf>
    <xf numFmtId="14" fontId="0" fillId="0" borderId="15" xfId="0" applyNumberFormat="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1">
    <cellStyle name="Normal" xfId="0" builtinId="0"/>
  </cellStyles>
  <dxfs count="0"/>
  <tableStyles count="0" defaultTableStyle="TableStyleMedium2" defaultPivotStyle="PivotStyleLight16"/>
  <colors>
    <mruColors>
      <color rgb="FF49D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628D-581D-49AC-A80B-D44F7F2E29BD}">
  <sheetPr>
    <tabColor rgb="FF7030A0"/>
  </sheetPr>
  <dimension ref="A1:X29"/>
  <sheetViews>
    <sheetView tabSelected="1" topLeftCell="G17" zoomScaleNormal="100" workbookViewId="0">
      <selection activeCell="T17" sqref="T17"/>
    </sheetView>
  </sheetViews>
  <sheetFormatPr baseColWidth="10" defaultRowHeight="15" x14ac:dyDescent="0.25"/>
  <cols>
    <col min="1" max="1" width="8.140625" customWidth="1"/>
    <col min="2" max="2" width="20.85546875" customWidth="1"/>
    <col min="3" max="3" width="8.85546875" customWidth="1"/>
    <col min="4" max="4" width="18.85546875" customWidth="1"/>
    <col min="5" max="5" width="9.5703125" customWidth="1"/>
    <col min="6" max="6" width="23.7109375" customWidth="1"/>
    <col min="7" max="7" width="12" customWidth="1"/>
    <col min="8" max="8" width="12.28515625" customWidth="1"/>
    <col min="9" max="9" width="11" customWidth="1"/>
    <col min="10" max="10" width="18.28515625" customWidth="1"/>
    <col min="11" max="11" width="11.28515625" bestFit="1" customWidth="1"/>
    <col min="12" max="12" width="12" bestFit="1" customWidth="1"/>
    <col min="13" max="13" width="15.42578125" customWidth="1"/>
    <col min="14" max="14" width="16.85546875" customWidth="1"/>
    <col min="15" max="15" width="17.140625" customWidth="1"/>
    <col min="16" max="16" width="12.28515625" customWidth="1"/>
    <col min="17" max="17" width="62.42578125" customWidth="1"/>
    <col min="18" max="18" width="17.140625" customWidth="1"/>
    <col min="19" max="19" width="27" customWidth="1"/>
    <col min="20" max="20" width="71.5703125" customWidth="1"/>
    <col min="21" max="21" width="23.140625" customWidth="1"/>
    <col min="22" max="24" width="11.42578125" customWidth="1"/>
  </cols>
  <sheetData>
    <row r="1" spans="1:24" ht="13.5" customHeight="1" x14ac:dyDescent="0.25">
      <c r="A1" s="107" t="s">
        <v>65</v>
      </c>
      <c r="B1" s="107"/>
      <c r="C1" s="107"/>
      <c r="D1" s="107"/>
      <c r="E1" s="107"/>
      <c r="F1" s="107"/>
      <c r="G1" s="107"/>
      <c r="H1" s="107"/>
      <c r="I1" s="107"/>
      <c r="J1" s="107"/>
      <c r="K1" s="107"/>
      <c r="L1" s="107"/>
      <c r="M1" s="107"/>
      <c r="N1" s="107"/>
      <c r="O1" s="107"/>
      <c r="P1" s="107"/>
      <c r="Q1" s="107"/>
      <c r="R1" s="107"/>
      <c r="S1" s="107"/>
      <c r="T1" s="107"/>
      <c r="U1" s="107"/>
      <c r="V1" s="107"/>
      <c r="W1" s="112" t="s">
        <v>66</v>
      </c>
      <c r="X1" s="113"/>
    </row>
    <row r="2" spans="1:24" ht="8.25" customHeight="1" x14ac:dyDescent="0.25">
      <c r="A2" s="107"/>
      <c r="B2" s="107"/>
      <c r="C2" s="107"/>
      <c r="D2" s="107"/>
      <c r="E2" s="107"/>
      <c r="F2" s="107"/>
      <c r="G2" s="107"/>
      <c r="H2" s="107"/>
      <c r="I2" s="107"/>
      <c r="J2" s="107"/>
      <c r="K2" s="107"/>
      <c r="L2" s="107"/>
      <c r="M2" s="107"/>
      <c r="N2" s="107"/>
      <c r="O2" s="107"/>
      <c r="P2" s="107"/>
      <c r="Q2" s="107"/>
      <c r="R2" s="107"/>
      <c r="S2" s="107"/>
      <c r="T2" s="107"/>
      <c r="U2" s="107"/>
      <c r="V2" s="107"/>
      <c r="W2" s="108">
        <v>42564</v>
      </c>
      <c r="X2" s="109"/>
    </row>
    <row r="3" spans="1:24" ht="8.25" customHeight="1" x14ac:dyDescent="0.25">
      <c r="A3" s="107"/>
      <c r="B3" s="107"/>
      <c r="C3" s="107"/>
      <c r="D3" s="107"/>
      <c r="E3" s="107"/>
      <c r="F3" s="107"/>
      <c r="G3" s="107"/>
      <c r="H3" s="107"/>
      <c r="I3" s="107"/>
      <c r="J3" s="107"/>
      <c r="K3" s="107"/>
      <c r="L3" s="107"/>
      <c r="M3" s="107"/>
      <c r="N3" s="107"/>
      <c r="O3" s="107"/>
      <c r="P3" s="107"/>
      <c r="Q3" s="107"/>
      <c r="R3" s="107"/>
      <c r="S3" s="107"/>
      <c r="T3" s="107"/>
      <c r="U3" s="107"/>
      <c r="V3" s="107"/>
      <c r="W3" s="110"/>
      <c r="X3" s="111"/>
    </row>
    <row r="4" spans="1:24" x14ac:dyDescent="0.25">
      <c r="A4" s="83" t="s">
        <v>0</v>
      </c>
      <c r="B4" s="84"/>
      <c r="C4" s="98" t="s">
        <v>55</v>
      </c>
      <c r="D4" s="85"/>
      <c r="E4" s="85"/>
      <c r="F4" s="85"/>
      <c r="G4" s="85"/>
      <c r="H4" s="85"/>
      <c r="I4" s="86"/>
      <c r="J4" s="103" t="s">
        <v>1</v>
      </c>
      <c r="K4" s="104"/>
      <c r="L4" s="105" t="s">
        <v>57</v>
      </c>
      <c r="M4" s="105"/>
      <c r="N4" s="105"/>
      <c r="O4" s="105"/>
      <c r="P4" s="105"/>
      <c r="Q4" s="105"/>
      <c r="R4" s="105"/>
      <c r="S4" s="105"/>
      <c r="T4" s="105"/>
      <c r="U4" s="105"/>
      <c r="V4" s="105"/>
      <c r="W4" s="105"/>
      <c r="X4" s="106"/>
    </row>
    <row r="5" spans="1:24" x14ac:dyDescent="0.25">
      <c r="A5" s="83" t="s">
        <v>2</v>
      </c>
      <c r="B5" s="84"/>
      <c r="C5" s="98" t="s">
        <v>82</v>
      </c>
      <c r="D5" s="85"/>
      <c r="E5" s="85"/>
      <c r="F5" s="85"/>
      <c r="G5" s="85"/>
      <c r="H5" s="85"/>
      <c r="I5" s="86"/>
      <c r="J5" s="99" t="s">
        <v>3</v>
      </c>
      <c r="K5" s="100"/>
      <c r="L5" s="101">
        <v>43556</v>
      </c>
      <c r="M5" s="101"/>
      <c r="N5" s="101"/>
      <c r="O5" s="101"/>
      <c r="P5" s="101"/>
      <c r="Q5" s="101"/>
      <c r="R5" s="101"/>
      <c r="S5" s="101"/>
      <c r="T5" s="101"/>
      <c r="U5" s="101"/>
      <c r="V5" s="101"/>
      <c r="W5" s="101"/>
      <c r="X5" s="102"/>
    </row>
    <row r="6" spans="1:24" x14ac:dyDescent="0.25">
      <c r="A6" s="83" t="s">
        <v>4</v>
      </c>
      <c r="B6" s="84"/>
      <c r="C6" s="98" t="s">
        <v>83</v>
      </c>
      <c r="D6" s="85"/>
      <c r="E6" s="85"/>
      <c r="F6" s="85"/>
      <c r="G6" s="85"/>
      <c r="H6" s="85"/>
      <c r="I6" s="86"/>
      <c r="J6" s="99" t="s">
        <v>5</v>
      </c>
      <c r="K6" s="100"/>
      <c r="L6" s="101">
        <v>44316</v>
      </c>
      <c r="M6" s="101"/>
      <c r="N6" s="101"/>
      <c r="O6" s="101"/>
      <c r="P6" s="101"/>
      <c r="Q6" s="101"/>
      <c r="R6" s="101"/>
      <c r="S6" s="101"/>
      <c r="T6" s="101"/>
      <c r="U6" s="101"/>
      <c r="V6" s="101"/>
      <c r="W6" s="101"/>
      <c r="X6" s="102"/>
    </row>
    <row r="7" spans="1:24" x14ac:dyDescent="0.25">
      <c r="A7" s="83" t="s">
        <v>6</v>
      </c>
      <c r="B7" s="84"/>
      <c r="C7" s="31" t="s">
        <v>56</v>
      </c>
      <c r="D7" s="32"/>
      <c r="E7" s="85"/>
      <c r="F7" s="85"/>
      <c r="G7" s="85"/>
      <c r="H7" s="85"/>
      <c r="I7" s="85"/>
      <c r="J7" s="85"/>
      <c r="K7" s="85"/>
      <c r="L7" s="85"/>
      <c r="M7" s="85"/>
      <c r="N7" s="85"/>
      <c r="O7" s="85"/>
      <c r="P7" s="85"/>
      <c r="Q7" s="85"/>
      <c r="R7" s="85"/>
      <c r="S7" s="85"/>
      <c r="T7" s="85"/>
      <c r="U7" s="85"/>
      <c r="V7" s="85"/>
      <c r="W7" s="85"/>
      <c r="X7" s="86"/>
    </row>
    <row r="8" spans="1:24" ht="28.5" customHeight="1" x14ac:dyDescent="0.25">
      <c r="A8" s="87" t="s">
        <v>41</v>
      </c>
      <c r="B8" s="88"/>
      <c r="C8" s="89" t="s">
        <v>79</v>
      </c>
      <c r="D8" s="90"/>
      <c r="E8" s="90"/>
      <c r="F8" s="90"/>
      <c r="G8" s="90"/>
      <c r="H8" s="90"/>
      <c r="I8" s="90"/>
      <c r="J8" s="90"/>
      <c r="K8" s="90"/>
      <c r="L8" s="90"/>
      <c r="M8" s="90"/>
      <c r="N8" s="90"/>
      <c r="O8" s="90"/>
      <c r="P8" s="90"/>
      <c r="Q8" s="90"/>
      <c r="R8" s="90"/>
      <c r="S8" s="90"/>
      <c r="T8" s="90"/>
      <c r="U8" s="90"/>
      <c r="V8" s="90"/>
      <c r="W8" s="90"/>
      <c r="X8" s="91"/>
    </row>
    <row r="9" spans="1:24" ht="18" customHeight="1" x14ac:dyDescent="0.25">
      <c r="A9" s="92" t="s">
        <v>39</v>
      </c>
      <c r="B9" s="92"/>
      <c r="C9" s="92"/>
      <c r="D9" s="92"/>
      <c r="E9" s="92"/>
      <c r="F9" s="92"/>
      <c r="G9" s="92"/>
      <c r="H9" s="92"/>
      <c r="I9" s="92"/>
      <c r="J9" s="92"/>
      <c r="K9" s="92"/>
      <c r="L9" s="92"/>
      <c r="M9" s="92"/>
      <c r="N9" s="92"/>
      <c r="O9" s="92"/>
      <c r="P9" s="92"/>
      <c r="Q9" s="92"/>
      <c r="R9" s="92"/>
      <c r="S9" s="93"/>
      <c r="T9" s="94" t="s">
        <v>38</v>
      </c>
      <c r="U9" s="94"/>
      <c r="V9" s="95" t="s">
        <v>37</v>
      </c>
      <c r="W9" s="95"/>
      <c r="X9" s="95"/>
    </row>
    <row r="10" spans="1:24" ht="27.75" customHeight="1" x14ac:dyDescent="0.25">
      <c r="A10" s="74" t="s">
        <v>7</v>
      </c>
      <c r="B10" s="74" t="s">
        <v>8</v>
      </c>
      <c r="C10" s="96" t="s">
        <v>9</v>
      </c>
      <c r="D10" s="74" t="s">
        <v>10</v>
      </c>
      <c r="E10" s="74" t="s">
        <v>11</v>
      </c>
      <c r="F10" s="74" t="s">
        <v>12</v>
      </c>
      <c r="G10" s="81" t="s">
        <v>13</v>
      </c>
      <c r="H10" s="82"/>
      <c r="I10" s="74" t="s">
        <v>14</v>
      </c>
      <c r="J10" s="74" t="s">
        <v>15</v>
      </c>
      <c r="K10" s="63" t="s">
        <v>80</v>
      </c>
      <c r="L10" s="64"/>
      <c r="M10" s="65" t="s">
        <v>71</v>
      </c>
      <c r="N10" s="65" t="s">
        <v>72</v>
      </c>
      <c r="O10" s="74" t="s">
        <v>16</v>
      </c>
      <c r="P10" s="74" t="s">
        <v>17</v>
      </c>
      <c r="Q10" s="74" t="s">
        <v>18</v>
      </c>
      <c r="R10" s="74" t="s">
        <v>19</v>
      </c>
      <c r="S10" s="77" t="s">
        <v>22</v>
      </c>
      <c r="T10" s="79" t="s">
        <v>36</v>
      </c>
      <c r="U10" s="79" t="s">
        <v>81</v>
      </c>
      <c r="V10" s="80" t="s">
        <v>20</v>
      </c>
      <c r="W10" s="80" t="s">
        <v>21</v>
      </c>
      <c r="X10" s="76" t="s">
        <v>40</v>
      </c>
    </row>
    <row r="11" spans="1:24" ht="32.25" customHeight="1" x14ac:dyDescent="0.25">
      <c r="A11" s="75"/>
      <c r="B11" s="75"/>
      <c r="C11" s="97"/>
      <c r="D11" s="75"/>
      <c r="E11" s="75"/>
      <c r="F11" s="75"/>
      <c r="G11" s="13" t="s">
        <v>23</v>
      </c>
      <c r="H11" s="13" t="s">
        <v>24</v>
      </c>
      <c r="I11" s="75"/>
      <c r="J11" s="75"/>
      <c r="K11" s="26" t="s">
        <v>73</v>
      </c>
      <c r="L11" s="26" t="s">
        <v>74</v>
      </c>
      <c r="M11" s="66"/>
      <c r="N11" s="66"/>
      <c r="O11" s="75"/>
      <c r="P11" s="75"/>
      <c r="Q11" s="75"/>
      <c r="R11" s="75"/>
      <c r="S11" s="78"/>
      <c r="T11" s="79"/>
      <c r="U11" s="79"/>
      <c r="V11" s="80"/>
      <c r="W11" s="80"/>
      <c r="X11" s="76"/>
    </row>
    <row r="12" spans="1:24" ht="348" customHeight="1" x14ac:dyDescent="0.25">
      <c r="A12" s="48">
        <v>1</v>
      </c>
      <c r="B12" s="51" t="s">
        <v>91</v>
      </c>
      <c r="C12" s="54" t="s">
        <v>25</v>
      </c>
      <c r="D12" s="51" t="s">
        <v>45</v>
      </c>
      <c r="E12" s="6">
        <v>1</v>
      </c>
      <c r="F12" s="12" t="s">
        <v>68</v>
      </c>
      <c r="G12" s="14">
        <v>43556</v>
      </c>
      <c r="H12" s="15">
        <v>43951</v>
      </c>
      <c r="I12" s="17">
        <v>52</v>
      </c>
      <c r="J12" s="25">
        <v>0.373</v>
      </c>
      <c r="K12" s="22">
        <v>43732</v>
      </c>
      <c r="L12" s="22">
        <v>43913</v>
      </c>
      <c r="M12" s="23">
        <v>0.56699999999999995</v>
      </c>
      <c r="N12" s="23">
        <f>+J12+M12</f>
        <v>0.94</v>
      </c>
      <c r="O12" s="10" t="s">
        <v>59</v>
      </c>
      <c r="P12" s="44">
        <f>SUM((+N12+N13+N14)/3)</f>
        <v>0.98</v>
      </c>
      <c r="Q12" s="34" t="s">
        <v>85</v>
      </c>
      <c r="R12" s="12" t="s">
        <v>69</v>
      </c>
      <c r="S12" s="41" t="s">
        <v>86</v>
      </c>
      <c r="T12" s="37" t="s">
        <v>92</v>
      </c>
      <c r="U12" s="38" t="s">
        <v>84</v>
      </c>
      <c r="V12" s="8"/>
      <c r="W12" s="8"/>
      <c r="X12" s="8"/>
    </row>
    <row r="13" spans="1:24" s="28" customFormat="1" ht="72" customHeight="1" x14ac:dyDescent="0.25">
      <c r="A13" s="49"/>
      <c r="B13" s="52"/>
      <c r="C13" s="55"/>
      <c r="D13" s="52"/>
      <c r="E13" s="6">
        <v>2</v>
      </c>
      <c r="F13" s="40" t="s">
        <v>58</v>
      </c>
      <c r="G13" s="14">
        <v>42979</v>
      </c>
      <c r="H13" s="14">
        <v>43344</v>
      </c>
      <c r="I13" s="19">
        <v>52</v>
      </c>
      <c r="J13" s="9">
        <v>1</v>
      </c>
      <c r="K13" s="22"/>
      <c r="L13" s="22"/>
      <c r="M13" s="21">
        <v>0</v>
      </c>
      <c r="N13" s="23">
        <f t="shared" ref="N13:N22" si="0">+J13+M13</f>
        <v>1</v>
      </c>
      <c r="O13" s="27" t="s">
        <v>60</v>
      </c>
      <c r="P13" s="45"/>
      <c r="Q13" s="12" t="s">
        <v>78</v>
      </c>
      <c r="R13" s="12" t="s">
        <v>70</v>
      </c>
      <c r="S13" s="42" t="s">
        <v>77</v>
      </c>
      <c r="T13" s="36"/>
      <c r="U13" s="36"/>
      <c r="V13" s="8"/>
      <c r="W13" s="8"/>
      <c r="X13" s="8"/>
    </row>
    <row r="14" spans="1:24" s="28" customFormat="1" ht="65.25" customHeight="1" x14ac:dyDescent="0.25">
      <c r="A14" s="50"/>
      <c r="B14" s="53"/>
      <c r="C14" s="56"/>
      <c r="D14" s="53"/>
      <c r="E14" s="6">
        <v>3</v>
      </c>
      <c r="F14" s="40" t="s">
        <v>76</v>
      </c>
      <c r="G14" s="14">
        <v>42979</v>
      </c>
      <c r="H14" s="14">
        <v>43344</v>
      </c>
      <c r="I14" s="19">
        <v>68</v>
      </c>
      <c r="J14" s="9">
        <v>1</v>
      </c>
      <c r="K14" s="22"/>
      <c r="L14" s="22"/>
      <c r="M14" s="21">
        <v>0</v>
      </c>
      <c r="N14" s="21">
        <f t="shared" si="0"/>
        <v>1</v>
      </c>
      <c r="O14" s="27" t="s">
        <v>61</v>
      </c>
      <c r="P14" s="46"/>
      <c r="Q14" s="12" t="s">
        <v>78</v>
      </c>
      <c r="R14" s="12" t="s">
        <v>70</v>
      </c>
      <c r="S14" s="42" t="s">
        <v>77</v>
      </c>
      <c r="T14" s="36"/>
      <c r="U14" s="36"/>
      <c r="V14" s="8"/>
      <c r="W14" s="8"/>
      <c r="X14" s="8"/>
    </row>
    <row r="15" spans="1:24" ht="180" customHeight="1" x14ac:dyDescent="0.25">
      <c r="A15" s="48">
        <v>2</v>
      </c>
      <c r="B15" s="51" t="s">
        <v>50</v>
      </c>
      <c r="C15" s="54" t="s">
        <v>26</v>
      </c>
      <c r="D15" s="51" t="s">
        <v>42</v>
      </c>
      <c r="E15" s="6">
        <v>1</v>
      </c>
      <c r="F15" s="12" t="s">
        <v>93</v>
      </c>
      <c r="G15" s="14">
        <v>43556</v>
      </c>
      <c r="H15" s="15">
        <v>44316</v>
      </c>
      <c r="I15" s="18">
        <v>104</v>
      </c>
      <c r="J15" s="9">
        <v>0.9</v>
      </c>
      <c r="K15" s="22">
        <v>43556</v>
      </c>
      <c r="L15" s="22">
        <v>43731</v>
      </c>
      <c r="M15" s="21">
        <v>0.1</v>
      </c>
      <c r="N15" s="21">
        <f t="shared" si="0"/>
        <v>1</v>
      </c>
      <c r="O15" s="11" t="s">
        <v>53</v>
      </c>
      <c r="P15" s="67">
        <f>SUM(N15+N16+N17)/3</f>
        <v>0.78333333333333333</v>
      </c>
      <c r="Q15" s="34" t="s">
        <v>94</v>
      </c>
      <c r="R15" s="12" t="s">
        <v>70</v>
      </c>
      <c r="S15" s="41" t="s">
        <v>95</v>
      </c>
      <c r="T15" s="37" t="s">
        <v>96</v>
      </c>
      <c r="U15" s="38" t="s">
        <v>84</v>
      </c>
      <c r="V15" s="8"/>
      <c r="W15" s="8"/>
      <c r="X15" s="8"/>
    </row>
    <row r="16" spans="1:24" ht="156.75" x14ac:dyDescent="0.25">
      <c r="A16" s="49"/>
      <c r="B16" s="52"/>
      <c r="C16" s="55"/>
      <c r="D16" s="52"/>
      <c r="E16" s="7">
        <v>2</v>
      </c>
      <c r="F16" s="12" t="s">
        <v>51</v>
      </c>
      <c r="G16" s="14">
        <v>43556</v>
      </c>
      <c r="H16" s="15">
        <v>44316</v>
      </c>
      <c r="I16" s="18">
        <v>104</v>
      </c>
      <c r="J16" s="9">
        <v>0.81</v>
      </c>
      <c r="K16" s="22">
        <v>43556</v>
      </c>
      <c r="L16" s="22">
        <v>43731</v>
      </c>
      <c r="M16" s="21">
        <v>0.14000000000000001</v>
      </c>
      <c r="N16" s="21">
        <f t="shared" si="0"/>
        <v>0.95000000000000007</v>
      </c>
      <c r="O16" s="11" t="s">
        <v>54</v>
      </c>
      <c r="P16" s="68"/>
      <c r="Q16" s="34" t="s">
        <v>97</v>
      </c>
      <c r="R16" s="12" t="s">
        <v>70</v>
      </c>
      <c r="S16" s="41" t="s">
        <v>87</v>
      </c>
      <c r="T16" s="37" t="s">
        <v>98</v>
      </c>
      <c r="U16" s="38" t="s">
        <v>84</v>
      </c>
      <c r="V16" s="8"/>
      <c r="W16" s="8"/>
      <c r="X16" s="8"/>
    </row>
    <row r="17" spans="1:24" ht="114.75" x14ac:dyDescent="0.25">
      <c r="A17" s="50"/>
      <c r="B17" s="53"/>
      <c r="C17" s="56"/>
      <c r="D17" s="53"/>
      <c r="E17" s="7">
        <v>3</v>
      </c>
      <c r="F17" s="12" t="s">
        <v>52</v>
      </c>
      <c r="G17" s="14">
        <v>43556</v>
      </c>
      <c r="H17" s="15">
        <v>44316</v>
      </c>
      <c r="I17" s="18">
        <v>104</v>
      </c>
      <c r="J17" s="9">
        <v>0.35</v>
      </c>
      <c r="K17" s="22">
        <v>43556</v>
      </c>
      <c r="L17" s="22">
        <v>43731</v>
      </c>
      <c r="M17" s="21">
        <v>0.05</v>
      </c>
      <c r="N17" s="21">
        <f t="shared" si="0"/>
        <v>0.39999999999999997</v>
      </c>
      <c r="O17" s="11" t="s">
        <v>54</v>
      </c>
      <c r="P17" s="69"/>
      <c r="Q17" s="34" t="s">
        <v>88</v>
      </c>
      <c r="R17" s="12" t="s">
        <v>70</v>
      </c>
      <c r="S17" s="41" t="s">
        <v>99</v>
      </c>
      <c r="T17" s="43" t="s">
        <v>100</v>
      </c>
      <c r="U17" s="38" t="s">
        <v>84</v>
      </c>
      <c r="V17" s="33"/>
      <c r="W17" s="33"/>
      <c r="X17" s="33"/>
    </row>
    <row r="18" spans="1:24" s="28" customFormat="1" ht="51" x14ac:dyDescent="0.25">
      <c r="A18" s="48">
        <v>3</v>
      </c>
      <c r="B18" s="70" t="s">
        <v>89</v>
      </c>
      <c r="C18" s="54" t="s">
        <v>27</v>
      </c>
      <c r="D18" s="72" t="s">
        <v>43</v>
      </c>
      <c r="E18" s="7">
        <v>1</v>
      </c>
      <c r="F18" s="29" t="s">
        <v>62</v>
      </c>
      <c r="G18" s="16">
        <v>42856</v>
      </c>
      <c r="H18" s="16">
        <v>43038</v>
      </c>
      <c r="I18" s="19">
        <v>26</v>
      </c>
      <c r="J18" s="9">
        <v>1</v>
      </c>
      <c r="K18" s="22"/>
      <c r="L18" s="22"/>
      <c r="M18" s="21">
        <v>0</v>
      </c>
      <c r="N18" s="21">
        <f t="shared" si="0"/>
        <v>1</v>
      </c>
      <c r="O18" s="9" t="s">
        <v>75</v>
      </c>
      <c r="P18" s="67">
        <f>SUM((+N18+N19)/2)</f>
        <v>1</v>
      </c>
      <c r="Q18" s="12" t="s">
        <v>78</v>
      </c>
      <c r="R18" s="12" t="s">
        <v>70</v>
      </c>
      <c r="S18" s="42" t="s">
        <v>77</v>
      </c>
      <c r="T18" s="36"/>
      <c r="U18" s="36"/>
      <c r="V18" s="8"/>
      <c r="W18" s="8"/>
      <c r="X18" s="8"/>
    </row>
    <row r="19" spans="1:24" s="28" customFormat="1" ht="51" x14ac:dyDescent="0.25">
      <c r="A19" s="50"/>
      <c r="B19" s="71"/>
      <c r="C19" s="55"/>
      <c r="D19" s="73"/>
      <c r="E19" s="7">
        <v>2</v>
      </c>
      <c r="F19" s="20" t="s">
        <v>67</v>
      </c>
      <c r="G19" s="16">
        <v>42856</v>
      </c>
      <c r="H19" s="16">
        <v>43464</v>
      </c>
      <c r="I19" s="19">
        <v>87</v>
      </c>
      <c r="J19" s="9">
        <v>1</v>
      </c>
      <c r="K19" s="22"/>
      <c r="L19" s="22"/>
      <c r="M19" s="21">
        <v>0</v>
      </c>
      <c r="N19" s="21">
        <f t="shared" si="0"/>
        <v>1</v>
      </c>
      <c r="O19" s="9" t="s">
        <v>46</v>
      </c>
      <c r="P19" s="69"/>
      <c r="Q19" s="12" t="s">
        <v>78</v>
      </c>
      <c r="R19" s="12" t="s">
        <v>70</v>
      </c>
      <c r="S19" s="42" t="s">
        <v>77</v>
      </c>
      <c r="T19" s="36"/>
      <c r="U19" s="36"/>
      <c r="V19" s="8"/>
      <c r="W19" s="8"/>
      <c r="X19" s="8"/>
    </row>
    <row r="20" spans="1:24" s="28" customFormat="1" ht="51" x14ac:dyDescent="0.25">
      <c r="A20" s="48">
        <v>4</v>
      </c>
      <c r="B20" s="57" t="s">
        <v>90</v>
      </c>
      <c r="C20" s="60" t="s">
        <v>28</v>
      </c>
      <c r="D20" s="51" t="s">
        <v>44</v>
      </c>
      <c r="E20" s="7">
        <v>1</v>
      </c>
      <c r="F20" s="20" t="s">
        <v>64</v>
      </c>
      <c r="G20" s="16">
        <v>42887</v>
      </c>
      <c r="H20" s="16">
        <v>43008</v>
      </c>
      <c r="I20" s="19">
        <v>17</v>
      </c>
      <c r="J20" s="9">
        <v>1</v>
      </c>
      <c r="K20" s="22"/>
      <c r="L20" s="22"/>
      <c r="M20" s="21">
        <v>0</v>
      </c>
      <c r="N20" s="21">
        <f t="shared" si="0"/>
        <v>1</v>
      </c>
      <c r="O20" s="9" t="s">
        <v>48</v>
      </c>
      <c r="P20" s="44">
        <f>SUM((+N20+N21+N22)/3)</f>
        <v>1</v>
      </c>
      <c r="Q20" s="12" t="s">
        <v>78</v>
      </c>
      <c r="R20" s="12" t="s">
        <v>70</v>
      </c>
      <c r="S20" s="42" t="s">
        <v>77</v>
      </c>
      <c r="T20" s="36"/>
      <c r="U20" s="36"/>
      <c r="V20" s="33"/>
      <c r="W20" s="33"/>
      <c r="X20" s="33"/>
    </row>
    <row r="21" spans="1:24" s="28" customFormat="1" ht="63.75" x14ac:dyDescent="0.25">
      <c r="A21" s="49"/>
      <c r="B21" s="58"/>
      <c r="C21" s="61"/>
      <c r="D21" s="52"/>
      <c r="E21" s="7">
        <v>2</v>
      </c>
      <c r="F21" s="20" t="s">
        <v>63</v>
      </c>
      <c r="G21" s="16">
        <v>42948</v>
      </c>
      <c r="H21" s="16">
        <v>43084</v>
      </c>
      <c r="I21" s="19">
        <v>22</v>
      </c>
      <c r="J21" s="9">
        <v>1</v>
      </c>
      <c r="K21" s="22"/>
      <c r="L21" s="22"/>
      <c r="M21" s="21">
        <v>0</v>
      </c>
      <c r="N21" s="21">
        <f t="shared" si="0"/>
        <v>1</v>
      </c>
      <c r="O21" s="9" t="s">
        <v>48</v>
      </c>
      <c r="P21" s="45"/>
      <c r="Q21" s="12" t="s">
        <v>78</v>
      </c>
      <c r="R21" s="12" t="s">
        <v>70</v>
      </c>
      <c r="S21" s="42" t="s">
        <v>77</v>
      </c>
      <c r="T21" s="36"/>
      <c r="U21" s="36"/>
      <c r="V21" s="33"/>
      <c r="W21" s="33"/>
      <c r="X21" s="33"/>
    </row>
    <row r="22" spans="1:24" s="28" customFormat="1" ht="53.25" customHeight="1" x14ac:dyDescent="0.25">
      <c r="A22" s="50"/>
      <c r="B22" s="59"/>
      <c r="C22" s="62"/>
      <c r="D22" s="53"/>
      <c r="E22" s="7">
        <v>3</v>
      </c>
      <c r="F22" s="20" t="s">
        <v>47</v>
      </c>
      <c r="G22" s="16">
        <v>42948</v>
      </c>
      <c r="H22" s="16">
        <v>43464</v>
      </c>
      <c r="I22" s="19">
        <v>74</v>
      </c>
      <c r="J22" s="9">
        <v>1</v>
      </c>
      <c r="K22" s="22"/>
      <c r="L22" s="22"/>
      <c r="M22" s="21">
        <v>0</v>
      </c>
      <c r="N22" s="21">
        <f t="shared" si="0"/>
        <v>1</v>
      </c>
      <c r="O22" s="9" t="s">
        <v>49</v>
      </c>
      <c r="P22" s="46"/>
      <c r="Q22" s="12" t="s">
        <v>78</v>
      </c>
      <c r="R22" s="12" t="s">
        <v>70</v>
      </c>
      <c r="S22" s="42" t="s">
        <v>77</v>
      </c>
      <c r="T22" s="36"/>
      <c r="U22" s="36"/>
      <c r="V22" s="33"/>
      <c r="W22" s="33"/>
      <c r="X22" s="33"/>
    </row>
    <row r="24" spans="1:24" ht="15" customHeight="1" x14ac:dyDescent="0.25">
      <c r="C24" s="30" t="s">
        <v>29</v>
      </c>
      <c r="D24" s="30"/>
      <c r="E24" s="30"/>
      <c r="F24" s="30"/>
      <c r="G24" s="30"/>
      <c r="H24" s="1" t="s">
        <v>30</v>
      </c>
      <c r="I24" s="2">
        <f>SUM(P12)</f>
        <v>0.98</v>
      </c>
    </row>
    <row r="25" spans="1:24" x14ac:dyDescent="0.25">
      <c r="D25" s="39"/>
      <c r="E25" s="39"/>
      <c r="F25" s="3"/>
      <c r="G25" s="3"/>
      <c r="H25" s="1" t="s">
        <v>31</v>
      </c>
      <c r="I25" s="2">
        <f>SUM(P15)</f>
        <v>0.78333333333333333</v>
      </c>
    </row>
    <row r="26" spans="1:24" x14ac:dyDescent="0.25">
      <c r="D26" s="39"/>
      <c r="E26" s="39"/>
      <c r="F26" s="3"/>
      <c r="G26" s="3"/>
      <c r="H26" s="1" t="s">
        <v>32</v>
      </c>
      <c r="I26" s="2">
        <f>SUM(P18)</f>
        <v>1</v>
      </c>
    </row>
    <row r="27" spans="1:24" x14ac:dyDescent="0.25">
      <c r="D27" s="39"/>
      <c r="E27" s="39"/>
      <c r="F27" s="3"/>
      <c r="G27" s="3"/>
      <c r="H27" s="1" t="s">
        <v>33</v>
      </c>
      <c r="I27" s="2">
        <f>SUM(P20)</f>
        <v>1</v>
      </c>
    </row>
    <row r="28" spans="1:24" x14ac:dyDescent="0.25">
      <c r="D28" s="39"/>
      <c r="E28" s="39"/>
      <c r="F28" s="3"/>
      <c r="G28" s="3"/>
      <c r="H28" s="4"/>
      <c r="I28" s="5"/>
    </row>
    <row r="29" spans="1:24" ht="15" customHeight="1" x14ac:dyDescent="0.25">
      <c r="D29" s="47" t="s">
        <v>34</v>
      </c>
      <c r="E29" s="47"/>
      <c r="F29" s="47"/>
      <c r="G29" s="47"/>
      <c r="H29" s="35">
        <f>SUM(I24:I27)/4</f>
        <v>0.9408333333333333</v>
      </c>
      <c r="I29" s="24" t="s">
        <v>35</v>
      </c>
    </row>
  </sheetData>
  <mergeCells count="65">
    <mergeCell ref="A4:B4"/>
    <mergeCell ref="C4:I4"/>
    <mergeCell ref="J4:K4"/>
    <mergeCell ref="L4:X4"/>
    <mergeCell ref="A1:V3"/>
    <mergeCell ref="W2:X3"/>
    <mergeCell ref="W1:X1"/>
    <mergeCell ref="A5:B5"/>
    <mergeCell ref="C5:I5"/>
    <mergeCell ref="J5:K5"/>
    <mergeCell ref="L5:X5"/>
    <mergeCell ref="A6:B6"/>
    <mergeCell ref="C6:I6"/>
    <mergeCell ref="J6:K6"/>
    <mergeCell ref="L6:X6"/>
    <mergeCell ref="F10:F11"/>
    <mergeCell ref="G10:H10"/>
    <mergeCell ref="I10:I11"/>
    <mergeCell ref="J10:J11"/>
    <mergeCell ref="A7:B7"/>
    <mergeCell ref="E7:X7"/>
    <mergeCell ref="A8:B8"/>
    <mergeCell ref="C8:X8"/>
    <mergeCell ref="A9:S9"/>
    <mergeCell ref="T9:U9"/>
    <mergeCell ref="V9:X9"/>
    <mergeCell ref="A10:A11"/>
    <mergeCell ref="B10:B11"/>
    <mergeCell ref="C10:C11"/>
    <mergeCell ref="D10:D11"/>
    <mergeCell ref="E10:E11"/>
    <mergeCell ref="Q10:Q11"/>
    <mergeCell ref="X10:X11"/>
    <mergeCell ref="R10:R11"/>
    <mergeCell ref="S10:S11"/>
    <mergeCell ref="T10:T11"/>
    <mergeCell ref="U10:U11"/>
    <mergeCell ref="V10:V11"/>
    <mergeCell ref="W10:W11"/>
    <mergeCell ref="K10:L10"/>
    <mergeCell ref="M10:M11"/>
    <mergeCell ref="P15:P17"/>
    <mergeCell ref="A18:A19"/>
    <mergeCell ref="B18:B19"/>
    <mergeCell ref="C18:C19"/>
    <mergeCell ref="D18:D19"/>
    <mergeCell ref="P18:P19"/>
    <mergeCell ref="A12:A14"/>
    <mergeCell ref="B12:B14"/>
    <mergeCell ref="C12:C14"/>
    <mergeCell ref="D12:D14"/>
    <mergeCell ref="P12:P14"/>
    <mergeCell ref="N10:N11"/>
    <mergeCell ref="O10:O11"/>
    <mergeCell ref="P10:P11"/>
    <mergeCell ref="P20:P22"/>
    <mergeCell ref="D29:G29"/>
    <mergeCell ref="A15:A17"/>
    <mergeCell ref="B15:B17"/>
    <mergeCell ref="C15:C17"/>
    <mergeCell ref="D15:D17"/>
    <mergeCell ref="A20:A22"/>
    <mergeCell ref="B20:B22"/>
    <mergeCell ref="C20:C22"/>
    <mergeCell ref="D20:D22"/>
  </mergeCells>
  <dataValidations count="1">
    <dataValidation type="date" operator="greaterThanOrEqual" allowBlank="1" showInputMessage="1" showErrorMessage="1" sqref="E12:E22 H24:H27" xr:uid="{A5A7F757-DFD4-44B9-98AD-63720D61AFCB}">
      <formula1>41426</formula1>
    </dataValidation>
  </dataValidations>
  <pageMargins left="0.70866141732283472" right="0.31496062992125984" top="0.35433070866141736" bottom="0.35433070866141736" header="0.31496062992125984" footer="0.31496062992125984"/>
  <pageSetup paperSize="5" scale="4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2°Informe PMA V.2 (23-03-20)</vt:lpstr>
      <vt:lpstr>'2°Informe PMA V.2 (23-03-20)'!Área_de_impresión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Jose Orjuela</cp:lastModifiedBy>
  <cp:lastPrinted>2019-09-26T16:54:19Z</cp:lastPrinted>
  <dcterms:created xsi:type="dcterms:W3CDTF">2016-07-06T19:37:36Z</dcterms:created>
  <dcterms:modified xsi:type="dcterms:W3CDTF">2020-03-24T23:10:43Z</dcterms:modified>
</cp:coreProperties>
</file>