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faiber.correa\Documents\Publicaciones ATN\Solicitud de Servicio - Planeación\MONITOREOS RIESGOS CORRUPCION E INFORME PAGINA WEB\"/>
    </mc:Choice>
  </mc:AlternateContent>
  <xr:revisionPtr revIDLastSave="0" documentId="8_{40916702-83E6-4AA2-B46F-DC71DCF03236}" xr6:coauthVersionLast="45" xr6:coauthVersionMax="45" xr10:uidLastSave="{00000000-0000-0000-0000-000000000000}"/>
  <bookViews>
    <workbookView xWindow="-120" yWindow="-120" windowWidth="29040" windowHeight="15840" xr2:uid="{00000000-000D-0000-FFFF-FFFF00000000}"/>
  </bookViews>
  <sheets>
    <sheet name="Matriz Riesgos" sheetId="1" r:id="rId1"/>
    <sheet name="Criterios impacto 4" sheetId="6" state="hidden" r:id="rId2"/>
    <sheet name="Criterios impacto 3" sheetId="3" state="hidden" r:id="rId3"/>
    <sheet name="Criterios impacto 2" sheetId="4" state="hidden" r:id="rId4"/>
    <sheet name="Criterios impacto 1" sheetId="5" state="hidden" r:id="rId5"/>
    <sheet name="Parámetros" sheetId="2" state="hidden"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A_Obj1" localSheetId="4">OFFSET(#REF!,0,0,COUNTA(#REF!)-1,1)</definedName>
    <definedName name="A_Obj1" localSheetId="3">OFFSET(#REF!,0,0,COUNTA(#REF!)-1,1)</definedName>
    <definedName name="A_Obj1" localSheetId="2">OFFSET(#REF!,0,0,COUNTA(#REF!)-1,1)</definedName>
    <definedName name="A_Obj1" localSheetId="1">OFFSET(#REF!,0,0,COUNTA(#REF!)-1,1)</definedName>
    <definedName name="A_Obj1">OFFSET(#REF!,0,0,COUNTA(#REF!)-1,1)</definedName>
    <definedName name="A_Obj2">OFFSET(#REF!,0,0,COUNTA(#REF!)-1,1)</definedName>
    <definedName name="A_Obj3">OFFSET(#REF!,0,0,COUNTA(#REF!)-1,1)</definedName>
    <definedName name="A_Obj4">OFFSET(#REF!,0,0,COUNTA(#REF!)-1,1)</definedName>
    <definedName name="Acc_1" localSheetId="4">#REF!</definedName>
    <definedName name="Acc_1" localSheetId="3">#REF!</definedName>
    <definedName name="Acc_1" localSheetId="2">#REF!</definedName>
    <definedName name="Acc_1" localSheetId="1">#REF!</definedName>
    <definedName name="Acc_1">#REF!</definedName>
    <definedName name="Acc_2" localSheetId="4">#REF!</definedName>
    <definedName name="Acc_2" localSheetId="3">#REF!</definedName>
    <definedName name="Acc_2" localSheetId="2">#REF!</definedName>
    <definedName name="Acc_2" localSheetId="1">#REF!</definedName>
    <definedName name="Acc_2">#REF!</definedName>
    <definedName name="Acc_3" localSheetId="4">#REF!</definedName>
    <definedName name="Acc_3" localSheetId="3">#REF!</definedName>
    <definedName name="Acc_3" localSheetId="2">#REF!</definedName>
    <definedName name="Acc_3" localSheetId="1">#REF!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MAZONASL">#REF!</definedName>
    <definedName name="ANTIOQUIA">#REF!</definedName>
    <definedName name="ANTIOQUIAL">#REF!</definedName>
    <definedName name="ARAUCA">#REF!</definedName>
    <definedName name="ARAUCAL">#REF!</definedName>
    <definedName name="_xlnm.Print_Area" localSheetId="0">'Matriz Riesgos'!$A$2:$AT$25</definedName>
    <definedName name="ATLANTICO">#REF!</definedName>
    <definedName name="ATLANTICOL">#REF!</definedName>
    <definedName name="BOLIVAR">#REF!</definedName>
    <definedName name="BOLIVARL">#REF!</definedName>
    <definedName name="BOYACA">#REF!</definedName>
    <definedName name="BOYACAL">#REF!</definedName>
    <definedName name="CALDAS">#REF!</definedName>
    <definedName name="CALDASL">#REF!</definedName>
    <definedName name="CAQUETA">#REF!</definedName>
    <definedName name="CAQUETAL">#REF!</definedName>
    <definedName name="CASANARE">#REF!</definedName>
    <definedName name="CASANAREL">#REF!</definedName>
    <definedName name="CAUCA">#REF!</definedName>
    <definedName name="CAUCAL">#REF!</definedName>
    <definedName name="CENTRO">#REF!</definedName>
    <definedName name="CENTROS_REGIONALES">#REF!</definedName>
    <definedName name="CENTROS2">#REF!</definedName>
    <definedName name="CESAR">#REF!</definedName>
    <definedName name="CESARL">#REF!</definedName>
    <definedName name="CHOCO">#REF!</definedName>
    <definedName name="CHOCOL">#REF!</definedName>
    <definedName name="CORDOBA">#REF!</definedName>
    <definedName name="CORDOBAL">#REF!</definedName>
    <definedName name="CUNDINAMARCA">#REF!</definedName>
    <definedName name="CUNDINAMARCAL">#REF!</definedName>
    <definedName name="Departamentos">#REF!</definedName>
    <definedName name="DIRECCIONL">#REF!</definedName>
    <definedName name="DISTRITOL">#REF!</definedName>
    <definedName name="Fuentes">#REF!</definedName>
    <definedName name="GUAINIAL">#REF!</definedName>
    <definedName name="GUAJIRAL">#REF!</definedName>
    <definedName name="GUAVIAREL">#REF!</definedName>
    <definedName name="HUILAL">#REF!</definedName>
    <definedName name="Indicadores">#REF!</definedName>
    <definedName name="jom" localSheetId="4">OFFSET(#REF!,0,0,COUNTA(#REF!)-1,1)</definedName>
    <definedName name="jom" localSheetId="3">OFFSET(#REF!,0,0,COUNTA(#REF!)-1,1)</definedName>
    <definedName name="jom" localSheetId="2">OFFSET(#REF!,0,0,COUNTA(#REF!)-1,1)</definedName>
    <definedName name="jom" localSheetId="1">OFFSET(#REF!,0,0,COUNTA(#REF!)-1,1)</definedName>
    <definedName name="jom">OFFSET(#REF!,0,0,COUNTA(#REF!)-1,1)</definedName>
    <definedName name="LISTA_CENTROS_REGIONALES" localSheetId="4">#REF!</definedName>
    <definedName name="LISTA_CENTROS_REGIONALES" localSheetId="3">#REF!</definedName>
    <definedName name="LISTA_CENTROS_REGIONALES" localSheetId="2">#REF!</definedName>
    <definedName name="LISTA_CENTROS_REGIONALES" localSheetId="1">#REF!</definedName>
    <definedName name="LISTA_CENTROS_REGIONALES">#REF!</definedName>
    <definedName name="LISTA_REGIONALES" localSheetId="4">#REF!</definedName>
    <definedName name="LISTA_REGIONALES" localSheetId="3">#REF!</definedName>
    <definedName name="LISTA_REGIONALES" localSheetId="2">#REF!</definedName>
    <definedName name="LISTA_REGIONALES" localSheetId="1">#REF!</definedName>
    <definedName name="LISTA_REGIONALES">#REF!</definedName>
    <definedName name="LISTADESPLEGAR_CENTRO" localSheetId="4">#REF!</definedName>
    <definedName name="LISTADESPLEGAR_CENTRO" localSheetId="3">#REF!</definedName>
    <definedName name="LISTADESPLEGAR_CENTRO" localSheetId="2">#REF!</definedName>
    <definedName name="LISTADESPLEGAR_CENTRO" localSheetId="1">#REF!</definedName>
    <definedName name="LISTADESPLEGAR_CENTRO">#REF!</definedName>
    <definedName name="MAGDALENAL">#REF!</definedName>
    <definedName name="METAL">#REF!</definedName>
    <definedName name="NARIÑOL">#REF!</definedName>
    <definedName name="NORTEL">#REF!</definedName>
    <definedName name="Objetivos" localSheetId="4">OFFSET(#REF!,0,0,COUNTA(#REF!)-1,1)</definedName>
    <definedName name="Objetivos" localSheetId="3">OFFSET(#REF!,0,0,COUNTA(#REF!)-1,1)</definedName>
    <definedName name="Objetivos" localSheetId="2">OFFSET(#REF!,0,0,COUNTA(#REF!)-1,1)</definedName>
    <definedName name="Objetivos" localSheetId="1">OFFSET(#REF!,0,0,COUNTA(#REF!)-1,1)</definedName>
    <definedName name="Objetivos">OFFSET(#REF!,0,0,COUNTA(#REF!)-1,1)</definedName>
    <definedName name="PUTUMAYOL" localSheetId="4">#REF!</definedName>
    <definedName name="PUTUMAYOL" localSheetId="3">#REF!</definedName>
    <definedName name="PUTUMAYOL" localSheetId="2">#REF!</definedName>
    <definedName name="PUTUMAYOL" localSheetId="1">#REF!</definedName>
    <definedName name="PUTUMAYOL">#REF!</definedName>
    <definedName name="QUINDIOL" localSheetId="4">#REF!</definedName>
    <definedName name="QUINDIOL" localSheetId="3">#REF!</definedName>
    <definedName name="QUINDIOL" localSheetId="2">#REF!</definedName>
    <definedName name="QUINDIOL" localSheetId="1">#REF!</definedName>
    <definedName name="QUINDIOL">#REF!</definedName>
    <definedName name="REGIONAL" localSheetId="4">#REF!</definedName>
    <definedName name="REGIONAL" localSheetId="3">#REF!</definedName>
    <definedName name="REGIONAL" localSheetId="2">#REF!</definedName>
    <definedName name="REGIONAL" localSheetId="1">#REF!</definedName>
    <definedName name="REGIONAL">#REF!</definedName>
    <definedName name="REGIONALES">#REF!</definedName>
    <definedName name="RISARALDAL">#REF!</definedName>
    <definedName name="SANANDRESL">#REF!</definedName>
    <definedName name="SANTANDERL">#REF!</definedName>
    <definedName name="sebas">#REF!</definedName>
    <definedName name="SN">[1]Maestros!$B$1:$B$2</definedName>
    <definedName name="SUCREL" localSheetId="4">#REF!</definedName>
    <definedName name="SUCREL" localSheetId="3">#REF!</definedName>
    <definedName name="SUCREL" localSheetId="2">#REF!</definedName>
    <definedName name="SUCREL" localSheetId="1">#REF!</definedName>
    <definedName name="SUCREL">#REF!</definedName>
    <definedName name="TOLIMAL" localSheetId="4">#REF!</definedName>
    <definedName name="TOLIMAL" localSheetId="3">#REF!</definedName>
    <definedName name="TOLIMAL" localSheetId="2">#REF!</definedName>
    <definedName name="TOLIMAL" localSheetId="1">#REF!</definedName>
    <definedName name="TOLIMAL">#REF!</definedName>
    <definedName name="VALLE" localSheetId="4">#REF!</definedName>
    <definedName name="VALLE" localSheetId="3">#REF!</definedName>
    <definedName name="VALLE" localSheetId="2">#REF!</definedName>
    <definedName name="VALLE" localSheetId="1">#REF!</definedName>
    <definedName name="VALLE">#REF!</definedName>
    <definedName name="VALLEL">#REF!</definedName>
    <definedName name="VAUPESL">#REF!</definedName>
    <definedName name="VICHADA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G36" i="1" l="1"/>
  <c r="AG35" i="1"/>
  <c r="K35" i="1"/>
  <c r="AP33" i="1" l="1"/>
  <c r="AM33" i="1"/>
  <c r="AL33" i="1"/>
  <c r="AD33" i="1"/>
  <c r="L33" i="1"/>
  <c r="AG32" i="1" l="1"/>
  <c r="AD32" i="1"/>
  <c r="AG31" i="1"/>
  <c r="AD31" i="1"/>
  <c r="AG30" i="1"/>
  <c r="AD30" i="1"/>
  <c r="AP29" i="1"/>
  <c r="AG29" i="1"/>
  <c r="AD29" i="1"/>
  <c r="AP28" i="1" l="1"/>
  <c r="AM28" i="1"/>
  <c r="AL28" i="1"/>
  <c r="AG28" i="1"/>
  <c r="AD28" i="1"/>
  <c r="AP27" i="1" l="1"/>
  <c r="AP26" i="1"/>
  <c r="L27" i="1"/>
  <c r="L26" i="1"/>
  <c r="AP19" i="1" l="1"/>
  <c r="AM19" i="1"/>
  <c r="AL19" i="1"/>
  <c r="AD19" i="1"/>
  <c r="J19" i="1"/>
  <c r="L19" i="1" s="1"/>
  <c r="AD18" i="1" l="1"/>
  <c r="AP17" i="1"/>
  <c r="AG17" i="1"/>
  <c r="AD17" i="1"/>
  <c r="AM16" i="1"/>
  <c r="AL16" i="1"/>
  <c r="AG16" i="1"/>
  <c r="AD16" i="1"/>
  <c r="AP15" i="1"/>
  <c r="AM15" i="1"/>
  <c r="AL15" i="1"/>
  <c r="AG15" i="1"/>
  <c r="AD15" i="1"/>
  <c r="AD14" i="1"/>
  <c r="AE14" i="1" s="1"/>
  <c r="AG14" i="1" s="1"/>
  <c r="AH14" i="1" s="1"/>
  <c r="AP13" i="1"/>
  <c r="AD13" i="1"/>
  <c r="AE13" i="1" s="1"/>
  <c r="AG13" i="1" s="1"/>
  <c r="AH13" i="1" s="1"/>
  <c r="AI13" i="1" l="1"/>
  <c r="AM13" i="1" l="1"/>
  <c r="AM14" i="1"/>
  <c r="AL13" i="1"/>
  <c r="AL14" i="1"/>
  <c r="AM12" i="1" l="1"/>
  <c r="AG12" i="1"/>
  <c r="AD12" i="1"/>
  <c r="K12" i="1"/>
  <c r="J12" i="1" s="1"/>
  <c r="AD11" i="1" l="1"/>
  <c r="K11" i="1"/>
  <c r="J11" i="1" s="1"/>
  <c r="AP6" i="1" l="1"/>
  <c r="AG6" i="1"/>
  <c r="AD6" i="1"/>
  <c r="AP5" i="1"/>
  <c r="AG5" i="1"/>
  <c r="AD5" i="1"/>
  <c r="AP4" i="1"/>
  <c r="AG4" i="1"/>
  <c r="AD4" i="1"/>
  <c r="J4" i="1"/>
  <c r="L4" i="1" s="1"/>
  <c r="AP3" i="1"/>
  <c r="AG3" i="1"/>
  <c r="AD3" i="1"/>
  <c r="J3" i="1"/>
  <c r="L3" i="1" s="1"/>
  <c r="AP7" i="1" l="1"/>
  <c r="AG7" i="1"/>
  <c r="AD7" i="1"/>
  <c r="J7" i="1"/>
  <c r="L7" i="1" s="1"/>
  <c r="K23" i="1" l="1"/>
  <c r="J23" i="1" s="1"/>
  <c r="K24" i="1"/>
  <c r="J24" i="1" s="1"/>
  <c r="K21" i="1"/>
  <c r="J21" i="1" s="1"/>
  <c r="K20" i="1"/>
  <c r="J20" i="1" s="1"/>
  <c r="AD22" i="1"/>
  <c r="L24" i="1" l="1"/>
  <c r="AP23" i="1"/>
  <c r="L23" i="1"/>
  <c r="AP21" i="1"/>
  <c r="L21" i="1"/>
  <c r="AP24" i="1" l="1"/>
  <c r="L20" i="1" l="1"/>
  <c r="AD20" i="1"/>
  <c r="AE20" i="1" s="1"/>
  <c r="AP20" i="1"/>
  <c r="AD21" i="1"/>
  <c r="AE21" i="1" s="1"/>
  <c r="AD23" i="1"/>
  <c r="AE23" i="1" s="1"/>
  <c r="AD24" i="1"/>
  <c r="AE24" i="1" s="1"/>
  <c r="AD25" i="1"/>
  <c r="AE25" i="1" s="1"/>
  <c r="AG24" i="1" l="1"/>
  <c r="AH24" i="1" s="1"/>
  <c r="AG23" i="1"/>
  <c r="AH23" i="1" s="1"/>
  <c r="AI23" i="1" s="1"/>
  <c r="AG20" i="1"/>
  <c r="AH20" i="1" s="1"/>
  <c r="AI20" i="1" s="1"/>
  <c r="AG25" i="1"/>
  <c r="AH25" i="1" s="1"/>
  <c r="AG21" i="1"/>
  <c r="AH21" i="1" s="1"/>
  <c r="AI21" i="1" s="1"/>
  <c r="AI24" i="1" l="1"/>
  <c r="AM23" i="1"/>
  <c r="AM20" i="1"/>
  <c r="AL20" i="1"/>
</calcChain>
</file>

<file path=xl/sharedStrings.xml><?xml version="1.0" encoding="utf-8"?>
<sst xmlns="http://schemas.openxmlformats.org/spreadsheetml/2006/main" count="1204" uniqueCount="599">
  <si>
    <t>Criterios para calificar el impacto en riesgos de corrupción</t>
  </si>
  <si>
    <t>1. ¿Afecta al grupo de funcionarios del proceso?</t>
  </si>
  <si>
    <t>NO</t>
  </si>
  <si>
    <t xml:space="preserve">2. ¿Afecta el cumplimiento de metas y objetivos de la dependencia? </t>
  </si>
  <si>
    <t>SI</t>
  </si>
  <si>
    <t>3. ¿ Afecta el cumplimiento de la misión de la Entidad?</t>
  </si>
  <si>
    <t>4. ¿ Afecta el cumplimiento de la misión del sector al que pertenece la Entidad?</t>
  </si>
  <si>
    <t>5. ¿Genera pérdida de confianza de la Entidad, afectando su reputación?</t>
  </si>
  <si>
    <t>6. ¿Genera pérdida de recursos económicos?</t>
  </si>
  <si>
    <t>7. ¿ Afecta la generación de los productos o la prestación de los servicios?</t>
  </si>
  <si>
    <t>8. ¿ Da lugar al detrimento de calidad de vida de la comunidad por la pérdida del bien o servicios o los recursos públicos?</t>
  </si>
  <si>
    <t>9. ¿ Genera pérdida de información de la Entidad?</t>
  </si>
  <si>
    <t>10. ¿ Genera intervención de los órganos de control, de la fiscalía,  u otro ente?</t>
  </si>
  <si>
    <t>11. ¿ Da lugar a procesos sancionatorios?</t>
  </si>
  <si>
    <t>12. ¿Da lugar a procesos disciplinarios?</t>
  </si>
  <si>
    <t>13. ¿ Da lugar a procesos fiscales?</t>
  </si>
  <si>
    <t>14. ¿Da lugar a procesos penales?</t>
  </si>
  <si>
    <t>15. ¿ Genera pérdidad de credibilidad del sector?</t>
  </si>
  <si>
    <t>16. ¿ Ocasiona lesiones físicas o pérdida de vidas humanas?</t>
  </si>
  <si>
    <t>17. ¿ Afecta la imagen regional?</t>
  </si>
  <si>
    <t>18. ¿ Afecta la imagen institucional?</t>
  </si>
  <si>
    <t>19. ¿Genera daño ambiental?</t>
  </si>
  <si>
    <t xml:space="preserve">PROCESO </t>
  </si>
  <si>
    <t>INTERNO</t>
  </si>
  <si>
    <t>EXTERNO</t>
  </si>
  <si>
    <t>TIPO</t>
  </si>
  <si>
    <t>ORIGEN</t>
  </si>
  <si>
    <t>PROBABILIDAD
5:  Casi seguro
4: Probable
3: Posible
2: Improbable
1: Raro</t>
  </si>
  <si>
    <t>IMPACTO
Ver pestaña "Criterios de impacto"
5: Catastrófico
4: Mayor
3: Moderado</t>
  </si>
  <si>
    <t>Observación de criterio</t>
  </si>
  <si>
    <t>NIVEL DE RIESGO INHERENTE</t>
  </si>
  <si>
    <t>TIPO DE CONTROL</t>
  </si>
  <si>
    <t>RESPONSABLE PRIMERA LÍNEA DE DEFENSA
(Desarrollo e implementación de procesos de control y gestión de riesgos a través de su identificación, análisis, valoración, monitoreo y acciones de mejora)</t>
  </si>
  <si>
    <t>RESPONSABLE DEL CONTROL
(Persona asignada para ejecutar el control. Debe tener la autoridad, competencias y conocimientos para ejecutar el control)</t>
  </si>
  <si>
    <t>PERIODICIDAD DEL CONTROL
(La periodicidad debe prevenir o detectar el riesgo de manera oportuna)</t>
  </si>
  <si>
    <t>EVIDENCIA DE LA EJECUCIÓN DEL CONTROL
(El control debe dejar evidencia de su ejecución. Esta evidencia ayuda a que se pueda revisar la misma información por parte de un tercero y llegue a la misma conclusión de quien ejecutó el control)</t>
  </si>
  <si>
    <t>ASIGNACIÓN DEL RESPONSABLE
Asignado: 15
No asignado: 0</t>
  </si>
  <si>
    <t>SEGREGACIÓN Y AUTORIDAD DEL RESPONSABLE:
Adecuado: 15
Inadecuado: 0</t>
  </si>
  <si>
    <t>PERIODICIDAD
Oportuna: 15
Inoportuna: 0</t>
  </si>
  <si>
    <t>PROPÓSITO
Prevenir: 15
Detectar: 10
No es un control: 0</t>
  </si>
  <si>
    <t>CÓMO SE REALIZA LA ACTIVIDAD DE CONTROL
Confiable: 15
No confiable: 0</t>
  </si>
  <si>
    <t>QUÉ PASA CON LAS OBSERVACIONES O DESVIACIONES
Se investigan y resuelven oportunamente: 15
No se investigan o resuelven oportunamente: 0</t>
  </si>
  <si>
    <t>EVIDENCIA DE LA EJECUCIÓN DEL CONTROL
Completa: 10
Incompleta: 5
No existe: 0</t>
  </si>
  <si>
    <t xml:space="preserve">RESULTADO DE LA EVALUACIÓN DEL DISEÑO DEL CONTROL
</t>
  </si>
  <si>
    <t>RESULTADO DE LA EVALUACION DEL DISEÑO DEL CONTROL
Fuerte: 96 y 100
Moderado: 86 y 95
Débil: 0 y 85
(D)</t>
  </si>
  <si>
    <t>EVALUACIÓN DE LA EJECUCIÓN DEL CONTROL
Fuerte: Se ejecuta de manera consistente
Moderado: Se ejecuta algunas veces 
Débil: No se ejecuta
(E)</t>
  </si>
  <si>
    <t>SOLIDEZ INDIVIDUAL DE CADA CONTROL
(D+E)</t>
  </si>
  <si>
    <t>SOLIDEZ INDIVIDUAL DE CADA CONTROL
Fuerte: 100
Moderado: 50
Débil: 0
(D + E)</t>
  </si>
  <si>
    <t>SOLIDEZ DEL CONJUNTO DE CONTROLES
Fuerte: Promedio 100 
Moderado: Promedio entre 50 y 99
Débil: Promedio menor a 50
Si hay más de un control, se debe actualizar la fórmula del promedio y combinar las celdas</t>
  </si>
  <si>
    <t>CONTROLES AYUDAN A DISMINUIR LA PROBABILIDAD
Directamente o Indirectamente</t>
  </si>
  <si>
    <t>CONTROLES AYUDAN A DISMINUIR IMPACTO
Directamente o Indirectamente</t>
  </si>
  <si>
    <t>NÚMERO DE COLUMNAS QUE SE DESPLAZA EN EL EJE DE PROBABILIDAD</t>
  </si>
  <si>
    <t>NÚMERO DE COLUMNAS QUE SE DESPLAZA EN EL EJE DE IMPACTO</t>
  </si>
  <si>
    <t>PROBABILIDAD
5: Casi seguro
4: Probable
3: Posible 
2: Improbable 
1: Raro</t>
  </si>
  <si>
    <t>IMPACTO
5: Catastrófico
4: Mayor
3: Moderado
2: Menor
1: Insignificante</t>
  </si>
  <si>
    <t>NIVEL DE RIESGO RESIDUAL</t>
  </si>
  <si>
    <t>RESPUESTAS AL RIESGO</t>
  </si>
  <si>
    <t>Acciones asociadas al control</t>
  </si>
  <si>
    <t>RESPONSABLE</t>
  </si>
  <si>
    <t>FECHA LÍMITE PARA EL CUMPLIMIENTO DE LA ACCIÓN</t>
  </si>
  <si>
    <t>INDICADOR</t>
  </si>
  <si>
    <t>RECURSOS 
Económico, Humano y/o Logístico</t>
  </si>
  <si>
    <t>PLAN DE CONTINGENCIA - POR CADA RIESGO</t>
  </si>
  <si>
    <t>Adquisición de Bienes y Servicios</t>
  </si>
  <si>
    <t>Desempeño de los procesos: Capacidad humana, técnica y financiera de los procesos para lograr el cumplimiento de sus objetivos.</t>
  </si>
  <si>
    <t>N/A</t>
  </si>
  <si>
    <t>Corrupción</t>
  </si>
  <si>
    <t>Análisis de contexto de índole táctico</t>
  </si>
  <si>
    <t>Deficiencia en la estructuración de requisitos del bien, obra  o servicio a contratar</t>
  </si>
  <si>
    <t>Investigaciones disciplinarias, fiscales y penales.
Pérdida de imagen o reputación institucional.</t>
  </si>
  <si>
    <t>Posible (3)</t>
  </si>
  <si>
    <t>Preventivo</t>
  </si>
  <si>
    <t>Subdirector de Contratación</t>
  </si>
  <si>
    <t xml:space="preserve">
Abogado asignado por la Subdirección de Contratación
</t>
  </si>
  <si>
    <t>Por cada proceso</t>
  </si>
  <si>
    <t>Verificar que los requisitos de todos los componentes del proceso de selección  estén establecidos acorde a la necesidades a contratar.</t>
  </si>
  <si>
    <t xml:space="preserve">
Revisión de la ficha técnica y anexos técnicos previo a la cotización
Revisión de los estudios previos y anexos técnicos para la adquisición de bienes y servicios
Análisis del comité de contratación
</t>
  </si>
  <si>
    <t>Solicitar ajuste de los requisitos al área responsable del proceso</t>
  </si>
  <si>
    <t xml:space="preserve">Correos electrónicos - memorandos
Actas de reunión </t>
  </si>
  <si>
    <t>Fuerte</t>
  </si>
  <si>
    <t>Directamente</t>
  </si>
  <si>
    <t>No Disminuye</t>
  </si>
  <si>
    <t>Improbable (2)</t>
  </si>
  <si>
    <t>Mayor (4)</t>
  </si>
  <si>
    <t>Reducir</t>
  </si>
  <si>
    <t>Tomar acciones frente a los resultados del  seguimiento aleatorio al 10% de todos los procesos de selección adelantados  en el semestre para verificar el grado de cumplimiento de los requisitos en los procesos de contratación</t>
  </si>
  <si>
    <t>Números de casos donde se elaboren estudios y documentos previos que omitan requisitos o que establezcan requisitos desproporcionados en los componentes jurídicos y/o financieros y/o técnicos específicos que den como resultado el direccionamiento de la adjudicación de un contrato a un oferente en particular 
Meta: 0
Frecuencia: Semestral</t>
  </si>
  <si>
    <t>Recurso humano: Funcionarios  y personal contratista de la Subdirección de Contratación  financiado por el proyecto  de inversión de la SAF</t>
  </si>
  <si>
    <t>Realizar las acciones legales y administrativas a que haya lugar, las cuales dependen de la etapa contractual donde se encuentre el proceso</t>
  </si>
  <si>
    <t xml:space="preserve">Direccionamiento del profesional para adjudicar el proceso 
(posible conflicto de intereses) </t>
  </si>
  <si>
    <t>Probable (4)</t>
  </si>
  <si>
    <t>Comité evaluador</t>
  </si>
  <si>
    <t xml:space="preserve">Subdirector de Contratación
</t>
  </si>
  <si>
    <t>Cada integrante del comité evaluador, diligencia el formato de evaluación, técnica, jurídica o económica de acuerdo a su competencia.</t>
  </si>
  <si>
    <t>Realizar el ajuste en el documento de evaluación.</t>
  </si>
  <si>
    <t>Evaluación, técnica, jurídica y económica de  cada proceso</t>
  </si>
  <si>
    <t xml:space="preserve">
Tomar acciones frente a los resultados del  seguimiento aleatorio al 15% de todos los procesos de convocatoria pública adelantados en el semestre para verificar que contengan los formatos de evaluación</t>
  </si>
  <si>
    <t>Número de casos donde se presenten errores graves en la evaluación que incidan en favorecer a un oferente en particular, por omisión o extralimitación de requisitos evaluados 
Frecuencia: Semestral
Meta: 0</t>
  </si>
  <si>
    <t xml:space="preserve">Recurso humano: Comité evaluador </t>
  </si>
  <si>
    <t xml:space="preserve">Preventivo </t>
  </si>
  <si>
    <t xml:space="preserve">Ordenador del gasto </t>
  </si>
  <si>
    <t xml:space="preserve">Abogado asignado por la Subdirección de Contratación </t>
  </si>
  <si>
    <t>Revisar la existencia   del memorando "Designación comité evaluador"</t>
  </si>
  <si>
    <t xml:space="preserve">Verificar que el  memorando  "Designación  comité evaluador",   haga parte de los documentos del proceso </t>
  </si>
  <si>
    <t xml:space="preserve">Solicitar al ordenador del gasto la remisión del memorando  "Designación  comité evaluador" para la incorporación en  los documentos del proceso </t>
  </si>
  <si>
    <t xml:space="preserve">Lista de verificación de documentación contractual </t>
  </si>
  <si>
    <t xml:space="preserve">Fuerte </t>
  </si>
  <si>
    <t>Deficiente seguimiento a la gestión contractual por parte del supervisor</t>
  </si>
  <si>
    <t>Validar que la solicitud de adición esté debidamente justificada</t>
  </si>
  <si>
    <t>No se tramitan las solicitudes de adición</t>
  </si>
  <si>
    <t>Correo electrónico - devolviendo la solicitud de adición</t>
  </si>
  <si>
    <t>Realizar el seguimiento aleatorio al 10% de todas las solicitudes de adición y prorroga de contratos, con el fin de verificar la debida justificación del tramite solicitado.</t>
  </si>
  <si>
    <t xml:space="preserve">Recurso humano: Funcionarios  y personal contratista de la Subdirección de Contratación  financiado por el proyecto  de inversión de la SAF  </t>
  </si>
  <si>
    <t>Casi Seguro (5)</t>
  </si>
  <si>
    <t>Supervisor
Interventor
Ordenador del Gasto</t>
  </si>
  <si>
    <t>Mensual</t>
  </si>
  <si>
    <t>Revisar que se están cumpliendo con las obligaciones contractuales.</t>
  </si>
  <si>
    <t>Mediante el informe de actividades y supervisión se debe evidenciar el avance de la ejecución del contrato.</t>
  </si>
  <si>
    <t>Solicitar ajuste del informe presentado.</t>
  </si>
  <si>
    <t>Informes de supervisión
Informes de interventoría</t>
  </si>
  <si>
    <t>Tomar acciones frente a los resultados del  seguimiento aleatorio al 10% de los contratos de prestación de servicios suscritos en el semestre, para verificar que se encuentran debidamente publicados los informes de actividades respectivos</t>
  </si>
  <si>
    <t>Número de contratos que no tienen debidamente publicados los informes de actividades y supervisión en SECOP
Frecuencia: Semestral
Meta: 0</t>
  </si>
  <si>
    <t>Para cada proceso que aplique</t>
  </si>
  <si>
    <t>Revisar que el contenido del acta de liquidación sea coherente   con los soportes adjuntos y con la información publicada en SECOP</t>
  </si>
  <si>
    <t>Solicitar el ajuste del acta de liquidación,  allegar los soportes faltantes o ajustar los mismos según corresponda</t>
  </si>
  <si>
    <t>Acta de liquidación de contratos</t>
  </si>
  <si>
    <t>Número de liquidaciones que no cumplen con lo establecido en el procedimiento
Frecuencia: Semestral
Meta: 0</t>
  </si>
  <si>
    <t>SOLIDEZ INDIVIDUAL</t>
  </si>
  <si>
    <t>FuerteFuerte</t>
  </si>
  <si>
    <t>FuerteModerado</t>
  </si>
  <si>
    <t>Moderado</t>
  </si>
  <si>
    <t>FuerteDébil</t>
  </si>
  <si>
    <t>Débil</t>
  </si>
  <si>
    <t>ModeradoFuerte</t>
  </si>
  <si>
    <t>ModeradoModerado</t>
  </si>
  <si>
    <t>ModeradoDébil</t>
  </si>
  <si>
    <t>DébilFuerte</t>
  </si>
  <si>
    <t>DébilModerado</t>
  </si>
  <si>
    <t>DébilDébil</t>
  </si>
  <si>
    <t>FuerteDirectamenteDirectamente</t>
  </si>
  <si>
    <t>FuerteDirectamenteIndirectamente</t>
  </si>
  <si>
    <t>FuerteDirectamenteNo Disminuye</t>
  </si>
  <si>
    <t>FuerteNo disminuyeDirectamente</t>
  </si>
  <si>
    <t>ModeradoDirectamenteDirectamente</t>
  </si>
  <si>
    <t>ModeradoDirectamenteIndirectamente</t>
  </si>
  <si>
    <t>ModeradoDirectamenteNo disminuye</t>
  </si>
  <si>
    <t>ModeradoNo DisminuyeDirectamente</t>
  </si>
  <si>
    <t>DébilDirectamenteDirectamente</t>
  </si>
  <si>
    <t>DébilDirectamenteIndirectamente</t>
  </si>
  <si>
    <t>DébilDirectamenteNo disminuye</t>
  </si>
  <si>
    <t>DébilNo DisminuyeDirectamente</t>
  </si>
  <si>
    <t>Raro (1)</t>
  </si>
  <si>
    <t>Catastrófico (5)</t>
  </si>
  <si>
    <t>Moderado (3)</t>
  </si>
  <si>
    <t>Menor (2)</t>
  </si>
  <si>
    <t>Insignificante (1)</t>
  </si>
  <si>
    <t>NIVEL DE RIESGO</t>
  </si>
  <si>
    <t>Raro (1)Insignificante (1)</t>
  </si>
  <si>
    <t>Bajo (1)</t>
  </si>
  <si>
    <t>Raro (1)Menor (2)</t>
  </si>
  <si>
    <t>Bajo (2)</t>
  </si>
  <si>
    <t>Raro (1)Moderado (3)</t>
  </si>
  <si>
    <t>Raro (1)Mayor (4)</t>
  </si>
  <si>
    <t>Alto (4)</t>
  </si>
  <si>
    <t>Raro (1)Catastrófico (5)</t>
  </si>
  <si>
    <t>Alto (5)</t>
  </si>
  <si>
    <t>Improbable (2)Insignificante (1)</t>
  </si>
  <si>
    <t>Improbable (2)Menor (2)</t>
  </si>
  <si>
    <t>Bajo (4)</t>
  </si>
  <si>
    <t>Improbable (2)Moderado (3)</t>
  </si>
  <si>
    <t>Moderado (6)</t>
  </si>
  <si>
    <t>Improbable (2)Mayor (4)</t>
  </si>
  <si>
    <t>Alto (8)</t>
  </si>
  <si>
    <t>Improbable (2)Catastrófico (5)</t>
  </si>
  <si>
    <t>Extremo (10)</t>
  </si>
  <si>
    <t>Posible (3)Insignificante (1)</t>
  </si>
  <si>
    <t>Bajo (3)</t>
  </si>
  <si>
    <t>Posible (3)Menor (2)</t>
  </si>
  <si>
    <t>Posible (3)Moderado (3)</t>
  </si>
  <si>
    <t>Alto (9)</t>
  </si>
  <si>
    <t>Posible (3)Mayor (4)</t>
  </si>
  <si>
    <t>Extremo (12)</t>
  </si>
  <si>
    <t>Posible (3)Catastrófico (5)</t>
  </si>
  <si>
    <t>Extremo (15)</t>
  </si>
  <si>
    <t>Probable (4)Insignificante (1)</t>
  </si>
  <si>
    <t>Moderado (4)</t>
  </si>
  <si>
    <t>Probable (4)Menor (2)</t>
  </si>
  <si>
    <t>Probable (4)Moderado (3)</t>
  </si>
  <si>
    <t>Alto (12)</t>
  </si>
  <si>
    <t>Probable (4)Mayor (4)</t>
  </si>
  <si>
    <t>Extremo (16)</t>
  </si>
  <si>
    <t>Probable (4)Catastrófico (5)</t>
  </si>
  <si>
    <t>Extremo (20)</t>
  </si>
  <si>
    <t>Casi Seguro (5)Insignificante (1)</t>
  </si>
  <si>
    <t>Casi Seguro (5)Menor (2)</t>
  </si>
  <si>
    <t>Alto (10)</t>
  </si>
  <si>
    <t>Casi Seguro (5)Moderado (3)</t>
  </si>
  <si>
    <t>Casi Seguro (5)Mayor (4)</t>
  </si>
  <si>
    <t>Casi Seguro (5)Catastrófico (5)</t>
  </si>
  <si>
    <t>Extremo (25)</t>
  </si>
  <si>
    <t>CONTROLES AYUDAN A DISMINUIR LA PROBABILIDAD</t>
  </si>
  <si>
    <t>CONTROLES AYUDAN A DISMINUIR EL IMPACTO</t>
  </si>
  <si>
    <t>Indirectamente</t>
  </si>
  <si>
    <t>Detectivo</t>
  </si>
  <si>
    <t>Evitar</t>
  </si>
  <si>
    <t>Compartir</t>
  </si>
  <si>
    <t>Aceptar</t>
  </si>
  <si>
    <t>PROCESO</t>
  </si>
  <si>
    <t>Planeación de la Gestión</t>
  </si>
  <si>
    <t>Gestión de Talento Humano</t>
  </si>
  <si>
    <t>Diseño y Construcción de Parques y Escenarios</t>
  </si>
  <si>
    <t>Administración y Mantenimiento de Parques y Escenarios</t>
  </si>
  <si>
    <t>Fomento al Deporte</t>
  </si>
  <si>
    <t>Promoción de la Recreación</t>
  </si>
  <si>
    <t>Gestión de Comunicaciones</t>
  </si>
  <si>
    <t>Gestión de Recursos Físicos</t>
  </si>
  <si>
    <t>Gestión Jurídica</t>
  </si>
  <si>
    <t>Gestión de Tecnología de la Información y las Comunicaciones</t>
  </si>
  <si>
    <t>Gestión Financiera</t>
  </si>
  <si>
    <t>Gestión Documental</t>
  </si>
  <si>
    <t>Servicio a la Ciudadanía</t>
  </si>
  <si>
    <t>Gestión de Asuntos Locales</t>
  </si>
  <si>
    <t>Control, Evaluación y Seguimiento</t>
  </si>
  <si>
    <t>Control Disciplinario</t>
  </si>
  <si>
    <t>EJECUCIÓN DEL CONTROL</t>
  </si>
  <si>
    <t>30 de noviembre de 2023</t>
  </si>
  <si>
    <t xml:space="preserve">DEBIDO A
(Causa(s))
</t>
  </si>
  <si>
    <t xml:space="preserve">PUEDE SUCEDER QUE
(Riesgo)
</t>
  </si>
  <si>
    <t xml:space="preserve">QUE PODRÍA OCASIONAR (Consecuencia(s))
</t>
  </si>
  <si>
    <t>PROPÓSITO DEL CONTROL
 (Validar, verificar, conciliar, comparar, revisar, cotejar…)
El control ayuda a mitigar las causas de los riesgos o detectar su materialización</t>
  </si>
  <si>
    <t>CÓMO SE REALIZA LA ACTIVIDAD DE CONTROL
(EL control debe indicar el cómo se realiza, de tal forma que se pueda
evaluar si la fuente u origen de la información que sirve para ejecutar el
control, es confiable para la mitigación del riesgo)</t>
  </si>
  <si>
    <t>CÓMO SE ACTÚA EN CASO DE OBSERVACIONES O DESVIACIONES
(Qué se hace cuando se detectan observaciones o desviaciones como resultado de la ejecución de un control?)</t>
  </si>
  <si>
    <t>Errores graves en la evaluación que incidan en el beneficio  de un privado o de un tercero  por omisión, uso del poder  o extralimitación de requisitos evaluados desviando la gestión de lo público</t>
  </si>
  <si>
    <t>Uso del poder para aprobación de adiciones y prorrogas, que no se requieren para la ejecución del contrato, para beneficio privado o de un tercero desviando la gestión de lo público</t>
  </si>
  <si>
    <t>Uso del poder para aprobar informes que acrediten el recibo a satisfacción de bienes, obras y/o servicios que realmente nunca han sido entregados o recibidos por la entidad, con el propósito de autorizar los pagos acordados en el contrato o proceder a su correspondiente liquidación, 
para beneficio privado o de un tercero ( contratista) desviando la gestión de lo público</t>
  </si>
  <si>
    <t xml:space="preserve"> Uso del poder  en la  elaboración de estudios y documentos previos que omitan requisitos o que establezcan requisitos desproporcionados en los componentes jurídicos y/o financieros y/o técnicos específicos que den como resultado el direccionamiento de la adjudicación de un contrato a un oferente en particular  para beneficio privado o de un tercero desviando la gestión de lo público </t>
  </si>
  <si>
    <t xml:space="preserve">Revisar que los ítems objeto de evaluación cumplan con los requisitos establecidos en el pliego </t>
  </si>
  <si>
    <t>Investigaciones disciplinarias, fiscales y penales.
Detrimento patrimonial.
Incumplimiento de metas de los proyectos de inversión.</t>
  </si>
  <si>
    <t>Se verifica que la documentación de la solicitud este completa, y que la justificación sea coherente con los soportes técnicos adjuntados.</t>
  </si>
  <si>
    <t>Número de solicitudes de adición y prorroga que no cumplen con la adecuada justificación técnica,  de conformidad con la ejecución del contrato
Frecuencia: Semestral
Meta: 0</t>
  </si>
  <si>
    <t>Recibir bienes, obras y/o servicios que no satisfacen las necesidades de la entidad.
Investigaciones disciplinarias, fiscales y penales.
Detrimento patrimonial.
Pérdida de imagen o reputación institucional.</t>
  </si>
  <si>
    <t>Comparando que los soportes del contrato estén completos y acordes con lo descrito en el acta de liquidación</t>
  </si>
  <si>
    <t>Efectuar una revisión a 10 liquidaciones que se estén adelantando en el semestre ,  a fin de verificar que se este dando cumplimiento con lo establecido en el procedimiento de liquidación de contratos</t>
  </si>
  <si>
    <t>Desempeño de los procesos: Capacidad humana, técnica y financiera de los procesos para lograr el cumplimiento de sus objetivos</t>
  </si>
  <si>
    <t xml:space="preserve">No aplicación de los requisitos establecidos en el Manual de aprovechamiento económico vigente </t>
  </si>
  <si>
    <t>Por abuso del poder hacer omisión de  los criterios tarifarios para el beneficio propio o de un tercero frente al trámite:  Permiso de uso y/o aprovechamiento económico de parques o escenarios lo cual desvía la gestión de lo público</t>
  </si>
  <si>
    <t>Acciones legales.
Quejas y reclamos.
Disminución de ingresos por aprovechamiento económico.
Pérdida de buena imagen y credibilidad del Instituto.</t>
  </si>
  <si>
    <t xml:space="preserve">Profesional contratado para realizar las visitas de seguimiento y control del aprovechamiento económico  
</t>
  </si>
  <si>
    <t>Bimensual</t>
  </si>
  <si>
    <t xml:space="preserve">Verificar el cumplimiento de las tarifas establecidas en el manual de aprovechamiento económico vigente con respecto a los Títulos:  Tarifas o retribución para el aprovechamiento económico de los escenarios especiales Parques y escenarios de uso deportivo, recreativo y cultural
</t>
  </si>
  <si>
    <t>Mediante visita de seguimiento y control, en la cual se verifica la aplicación de las tarifas con respecto a lo indicado en  el manual de aprovechamiento económico vigente con respecto a los Títulos:  Tarifas o retribución para el aprovechamiento económico de los escenarios especiales Parques y escenarios de uso deportivo, recreativo y cultural.</t>
  </si>
  <si>
    <t xml:space="preserve">A partir de las visitas en campo en la que se haya detectado la materialización del riesgo, informar al jefe de área responsable para tomar las acciones a que haya lugar </t>
  </si>
  <si>
    <t>Informe de visitas realizadas.</t>
  </si>
  <si>
    <t xml:space="preserve">No disminuye </t>
  </si>
  <si>
    <t>Realizar procesos pedagógicos para reforzar la aplicación de  los criterios normativos,  procedimentales y tarifarios definidos  para el trámite: Permiso de uso y/o aprovechamiento económico de parques o escenarios.</t>
  </si>
  <si>
    <t xml:space="preserve">Responsable Área de administración de escenarios 
</t>
  </si>
  <si>
    <t>15 de diciembre de 2023</t>
  </si>
  <si>
    <t xml:space="preserve">
Número de casos detectados en los que se omiten los criterios normativos,  procedimentales y tarifarios para el beneficio  propio o de un tercero frente al trámite: Permiso de uso y/o aprovechamiento económico de parques o escenarios. 
Meta : 0 
Frecuencia: Trimestral </t>
  </si>
  <si>
    <t xml:space="preserve">Poner en conocimiento de las autoridades correspondientes (internas y/o externas) con el fin de iniciar las acciones a que haya lugar. </t>
  </si>
  <si>
    <t>Administración y Mantenimiento de Parques y Escenarios
(3 de noviembre de 2023)</t>
  </si>
  <si>
    <t>Desempeño de los procesos: Capacidad humana, técnica y financiera de los procesos para lograr el cumplimiento de sus objetivos.
Aspecto Humano: Competencia del personal.</t>
  </si>
  <si>
    <t xml:space="preserve">
No revisión por parte del supervisor de las actividades no previstas presentadas y aprobadas por parte de la interventoría y el contratista</t>
  </si>
  <si>
    <t>Aprobación de actividades no previstas o mayores cantidades por uso del poder sin el cumplimiento de los requisitos internos para favorecer un tercero lo cual desvía la gestión de lo público</t>
  </si>
  <si>
    <t>1. Procesos penales
2. Procesos fiscales
3. Procesos disciplinarios
4. Procesos de incumplimiento, aplicación de multas
5. Detrimento Patrimonial
6. Mayor gestión administrativa
7. Posibles retrasos en la ejecución contractual</t>
  </si>
  <si>
    <t>Subdirector(a) Técnico(a) de Construcciones</t>
  </si>
  <si>
    <t xml:space="preserve">Supervisor y personal de apoyo a la supervisión
</t>
  </si>
  <si>
    <t>Cuando los proyectos de obra presenten solicitudes de aprobación de actividades No Previstas</t>
  </si>
  <si>
    <t>Verificar que las actividades no previstas cuenten con la justificación y los soportes necesarios para su aprobación</t>
  </si>
  <si>
    <t>A través de reuniones de supervisores y apoyos a la supervisión, se verifica que la solicitud de aprobación de las actividades no previstas tengan concordancia con la información contenida en los pliegos de condiciones, con la documentación que soporta el avance de las obras y demás soportes que las justifiquen</t>
  </si>
  <si>
    <t>Se le informa por medio de comunicación oficial al interventor y contratista que las actividades no previstas no cumplen con los requisitos establecidos en la documentación técnica de la obra</t>
  </si>
  <si>
    <t xml:space="preserve">Actas de reuniones de seguimiento y verificación de actividades no previstas 
Comunicaciones oficiales </t>
  </si>
  <si>
    <t xml:space="preserve">Comunicación Oficial a la interventoría de la obra sobre los criterios de aprobación de Actividades No Previstas </t>
  </si>
  <si>
    <t>Subdirector(a) Técnico(a) de Construcciones
Supervisor</t>
  </si>
  <si>
    <t xml:space="preserve">
Aprobación de actividades no previstas o mayores cantidades sin el cumplimiento de los requisitos internos
Meta: 0
Frecuencia: mensual 
</t>
  </si>
  <si>
    <t>Recurso humano: Funcionarios y personal contratista  de la Subdirección Técnica de Construcciones financiados por  el  proyecto de inversión de la STC</t>
  </si>
  <si>
    <t>El ordenador del gasto inicia las acciones legales necesarias internas y externas que correspondan</t>
  </si>
  <si>
    <t>Liquidación de los contratos sin el cumplimiento u omisión de los requisitos técnicos jurídicos y financieros por uso del poder para favorecer a un tercero lo cual desvía la gestión de lo público</t>
  </si>
  <si>
    <t>1. Procesos penales
2. Procesos fiscales
3. Procesos disciplinarios
4. Procesos de incumplimiento, aplicación de multas
5. Mayores costos del contrato
6. Caducidad del contrato</t>
  </si>
  <si>
    <t xml:space="preserve">Supervisor y
Personal de Apoyo a la Supervisión
Interventor
</t>
  </si>
  <si>
    <t>Por cada contrato terminado.</t>
  </si>
  <si>
    <t>Revisar que la documentación entregada por el interventor cumpla con los lineamientos normativos vigentes para liquidar el contrato.</t>
  </si>
  <si>
    <t xml:space="preserve">Se devuelve documentación con las observaciones al responsable  ( interventor y/o Contratista)  para que se subsane la inconsistencia. </t>
  </si>
  <si>
    <t xml:space="preserve">
Correos del supervisor a la interventoría con el resultado de las listas de chequeo
Comunicaciones oficiales.</t>
  </si>
  <si>
    <t>Comunicación oficial informando a los supervisores y apoyos a la supervisión los componentes a tener en cuenta para la liquidación de los contratos.</t>
  </si>
  <si>
    <t xml:space="preserve">profesional ( abogado) 
Supervisor </t>
  </si>
  <si>
    <t xml:space="preserve">
Número de contratos  liquidados sin el lleno de requisitos 
Meta: 0
Frecuencia: Cuatrimestral </t>
  </si>
  <si>
    <t>El ordenador del gasto realiza las acciones legales y administrativas a que haya lugar</t>
  </si>
  <si>
    <t>Inadecuada liquidación de los fondos compensatorios sin el cumplimiento u omisión de los requisitos técnicos y normativos por uso del poder para favorecer a los urbanizadores lo cual desvía la gestión de lo público</t>
  </si>
  <si>
    <t>1. Procesos penales
2. Procesos fiscales
3. Procesos disciplinarios
4. Procesos de incumplimiento, aplicación de multas</t>
  </si>
  <si>
    <t>Profesional Universitario / Profesional especializado</t>
  </si>
  <si>
    <t>Por cada solicitud de liquidación del pago de fondo compensatorio de cesiones públicas</t>
  </si>
  <si>
    <t xml:space="preserve">Revisar que la documentación entregada por el urbanizador cumpla con los lineamientos normativos vigentes para liquidar los fondos compensatorios </t>
  </si>
  <si>
    <t xml:space="preserve">En caso de faltar algún documento o encontrar inconsistencias se devuelve la solicitud mediante comunicación oficial para su ajuste </t>
  </si>
  <si>
    <t>Correos del profesional universitario / profesional especializado a los urbanizadores 
Comunicaciones oficiales.</t>
  </si>
  <si>
    <t>Sensibilizar a los responsables de la liquidación de los fondos compensatorios, frente a los requisitos establecidos por la normatividad vigente en el momento de realizar el proceso.</t>
  </si>
  <si>
    <t>Profesional Universitario / Profesional Especializado</t>
  </si>
  <si>
    <t>Número de liquidaciones realizadas de fondos compensatorios sin el lleno de requisitos 
Meta: 0
Frecuencia: Trimestral</t>
  </si>
  <si>
    <t>El ordenador del gasto realiza las acciones legales y administrativas a que haya lugar frente al urbanizador y se realiza la liquidación cumpliendo con los requisitos normativos</t>
  </si>
  <si>
    <t>Omisión de los requisitos establecidos al momento de otorgar la vocación de parques y aprobación del proyecto especifico</t>
  </si>
  <si>
    <t>Cada vez que se reciba una solicitud de vocación y lineamientos de diseño</t>
  </si>
  <si>
    <t>Revisar el cumplimiento de los requisitos establecidos al momento de asignar vocación de parques y aprobación del proyecto especifico</t>
  </si>
  <si>
    <t>Revisar que la documentación entregada por el urbanizador cumpla con los lineamientos normativos vigentes para asignar vocación de parques y aprobación del proyecto especifico</t>
  </si>
  <si>
    <t>Sensibilizar a los responsables de la asignación de la vocación de parques y aprobación de proyectos específicos, frente a los requisitos establecidos por la normatividad vigente en el momento de realizar el proceso.</t>
  </si>
  <si>
    <t>Número de vocaciones de parques y aprobación de proyectos específicos sin el lleno de requisitos 
Meta: 0
Frecuencia: Trimestral</t>
  </si>
  <si>
    <t>El ordenador del gasto realiza las acciones legales y administrativas a que haya lugar frente al urbanizador y se realiza la vocación  cumpliendo con los requisitos normativos</t>
  </si>
  <si>
    <t>Adquisición de Bienes y Servicios
(19 de octubre  de 2023)</t>
  </si>
  <si>
    <t>Diseño y Construcción de Parques y Escenarios
(18 de octubre de 2023)</t>
  </si>
  <si>
    <t>Diferencia en la información de la programación de jornadas frente a la reportada por la central de comunicaciones.</t>
  </si>
  <si>
    <t>Por abuso del poder autorizar el pago de
jornadas de un guardián de ciclovía  que no asista a la misma para beneficio propio lo cual desvía la gestión de lo público</t>
  </si>
  <si>
    <t>Procesos disciplinarios.
Detrimento patrimonial.</t>
  </si>
  <si>
    <t xml:space="preserve">Mensual
</t>
  </si>
  <si>
    <t>Verificar que las jornadas reportadas coincidan con la prestación del servicio.</t>
  </si>
  <si>
    <t>Ajustar el reporte para la planilla de pago de acuerdo con las jornadas cumplidas.</t>
  </si>
  <si>
    <t>Control asistencia ciclovía</t>
  </si>
  <si>
    <t>Profesional  administrativo programa Ciclovía para el caso de los guardianes y profesional operativo en el caso de los jefes de ruta.</t>
  </si>
  <si>
    <t>Pagos autorizados sin asistir a jornadas en Ciclovía
Meta: 0
Frecuencia: Mensual</t>
  </si>
  <si>
    <t>Recurso humano: Funcionarios y personal contratista  de  la Subdirección Técnica de Recreación y Deportes Financiados por los proyectos de inversión de la STRyD</t>
  </si>
  <si>
    <t xml:space="preserve"> Falta de información de la gratuidad del trámite para claridad del ciudadano.</t>
  </si>
  <si>
    <t>Por abuso del poder cobrar por el trámite de tarjeta de recreación y espectáculos públicos para adultos mayores (Pasaporte Vital)  para beneficio propio lo cual desvía la gestión de lo público</t>
  </si>
  <si>
    <t>Quejas de los usuarios
Imagen negativa de la entidad</t>
  </si>
  <si>
    <t xml:space="preserve">Improbable (2) </t>
  </si>
  <si>
    <t xml:space="preserve">Moderado (6) </t>
  </si>
  <si>
    <t>Solicitar a la Oficina Asesora  de Comunicaciones o a la Oficina Asesora de  Planeación el ajuste de la información.</t>
  </si>
  <si>
    <t xml:space="preserve">Moderado </t>
  </si>
  <si>
    <t xml:space="preserve">Directamente </t>
  </si>
  <si>
    <t xml:space="preserve">Indirectamente </t>
  </si>
  <si>
    <t xml:space="preserve">Profesional especializado programa persona mayor </t>
  </si>
  <si>
    <t xml:space="preserve">No. De quejas recibidas por cobros del tramite 
Meta: 0
Frecuencia : mensual </t>
  </si>
  <si>
    <t xml:space="preserve">No verificación o no cumplimiento del plan de medios </t>
  </si>
  <si>
    <t xml:space="preserve">Utilización de pauta publicitaria por uso del poder en beneficio de un tercero a través de central de medios para garantizar favores personales o institucionales desviando  la gestión de lo público </t>
  </si>
  <si>
    <t>Pérdida de recursos
Pérdida de imagen o reputación institucional.
Sanciones legales y disciplinarias derivadas del incumplimiento contractual</t>
  </si>
  <si>
    <t>Jefe Oficina Asesora de Comunicaciones</t>
  </si>
  <si>
    <t xml:space="preserve">Responsable de apoyo de la supervisión </t>
  </si>
  <si>
    <t xml:space="preserve">De acuerdo a cada plan de medios </t>
  </si>
  <si>
    <t>Verificar que se cumplan los planes de medios propuestos por la Central de Medios y realizar las justificaciones a posibles cambios</t>
  </si>
  <si>
    <t xml:space="preserve"> 
Revisar que el plan de medios presentado por la Central de Medios se haya ejecutado a cabalidad conforme a la estrategia de comunicaciones definida por la entidad.</t>
  </si>
  <si>
    <t xml:space="preserve">Revisados los planes de medios y en caso de encontrarse que estos no se ejecutaron en su totalidad, estos se reorientaran y serán utilizados en otros planes de medios y en otras estrategias de comunicación.
En caso de pautas  no ejecutadas y facturadas por la central de medios se devolverá  la factura para solicitar su corrección.
</t>
  </si>
  <si>
    <t xml:space="preserve">Documento de solicitud - plan de medios 
Certificación de cumplimiento 
Informe de ejecución
</t>
  </si>
  <si>
    <t>No disminuye</t>
  </si>
  <si>
    <t xml:space="preserve"> Raro (1) </t>
  </si>
  <si>
    <t xml:space="preserve">Mayor (4) </t>
  </si>
  <si>
    <t xml:space="preserve"> Alta (4) </t>
  </si>
  <si>
    <t>Revisar la compatibilidad entre los planes de medios y la estrategia de comunicaciones</t>
  </si>
  <si>
    <t>Jefe Oficina de Comunicaciones</t>
  </si>
  <si>
    <t>Recurso humano: Funcionarios  y personal contratistas de la Oficina Asesora de Comunicaciones   financiado por el proyecto  de inversión de la SAF</t>
  </si>
  <si>
    <t>Gestión de Comunicaciones
(26 de octubre  de 2023)</t>
  </si>
  <si>
    <t>Acceso al espacio de custodia a personas no autorizadas para realizar el préstamo de hojas de vida.</t>
  </si>
  <si>
    <t>Daños antijurídicos.
Demandas.
Sanciones y multas.</t>
  </si>
  <si>
    <t xml:space="preserve">Moderado (3) </t>
  </si>
  <si>
    <t>Subdirector(a) Administrativo(a) y Financiero(a)</t>
  </si>
  <si>
    <t>Responsable del área de Talento Humano</t>
  </si>
  <si>
    <t>Cada vez que se recibe una solicitud</t>
  </si>
  <si>
    <t>Verificar la razón por la que se está generando la consulta o la solicitud de préstamo de la historia laboral la cual siempre debe ser consultada en el área de Talento Humano</t>
  </si>
  <si>
    <t>Responder negando la solicitud y justificando la respuesta
Cuando se evidencie que hubo un manejo inadecuado de la información se debe comunicar a los entes de control que apliquen</t>
  </si>
  <si>
    <t>Respuesta a la solicitud ya sea física o digital informando la decisión de préstamo
Formato préstamo de hojas de vida en la cual aparece el nombre de la persona que ingresó.</t>
  </si>
  <si>
    <t xml:space="preserve">Moderado(3) </t>
  </si>
  <si>
    <t>Realizar acuerdos de confidencialidad al personal que ingrese al Área de Talento Humano y tenga acceso a las historias laborales. ( en caso de que aplique )</t>
  </si>
  <si>
    <t>Responsable Área Talento Humano</t>
  </si>
  <si>
    <t xml:space="preserve"> 15 diciembre de 2023</t>
  </si>
  <si>
    <t xml:space="preserve">Número de casos que se reveló  información reservada y clasificada de historias laborales por parte de servidores públicos para beneficio propio o de terceros
Meta: 0
Frecuencia: anual </t>
  </si>
  <si>
    <t>Recurso humano: Funcionarios y personal contratista del Área de Talento Humano  financiado por el proyecto  de inversión de la SAF</t>
  </si>
  <si>
    <t>Hacer efectivas las clausulas establecidas en el acuerdo de confidencialidad en caso de incumplimiento cuando se identifique  la materialización del riesgo ante la autoridad competente  ( Oficina de Control Disciplinario Interno y/o Procuraduría ).</t>
  </si>
  <si>
    <t>Gestión de Talento Humano
(10 de noviembre de 2023)</t>
  </si>
  <si>
    <t>Pagos a terceros no autorizados por el ordenador del gasto</t>
  </si>
  <si>
    <t>Desviación de los recursos públicos para beneficio particular por uso del poder  al realizar los pagos</t>
  </si>
  <si>
    <t>Investigaciones y sanciones disciplinarias, fiscales y penales.
Detrimento patrimonial.</t>
  </si>
  <si>
    <t>Subdirector Administrativo y Financiero</t>
  </si>
  <si>
    <t>Técnico operativo, profesional universitario, profesional especializado del área de Tesorería</t>
  </si>
  <si>
    <t>Cada vez que se genera un pago</t>
  </si>
  <si>
    <t>Verificar que los recursos se consignen en las cuentas bancarias autorizadas por el ordenador del gasto</t>
  </si>
  <si>
    <t>Verificar que en el archivo que se genera para el pago de  los recursos de transferencia de la Secretaría de Hacienda (SHD) y/o en el documento que se genera del cargue de la operación en el banco para los recursos administrados, contengan los datos de tercero y cuenta bancaria de la orden de pago individual o colectiva suscrita por el ordenador del gasto.</t>
  </si>
  <si>
    <t xml:space="preserve">No se genera el pago y se envía a Central de Cuentas para su verificación y devolución para el correspondiente ajuste por parte del ordenador del gasto. </t>
  </si>
  <si>
    <t xml:space="preserve">Responsable del Área Financiera </t>
  </si>
  <si>
    <t xml:space="preserve">15 de abril 2023( I trimestre ) 
15 de julio 2023( II trimestre) 
15 de octubre 2023 ( III trimestre ) 
15 de enero 2024 ( IV trimestre ) </t>
  </si>
  <si>
    <t>Número de casos en que se han generado desviación de los recursos públicos para beneficio particular 
Frecuencia: Trimestral mes vencido 
Meta: 0</t>
  </si>
  <si>
    <t>Recurso humano: Funcionarios  y personal contratista  de la Subdirección Administrativa y Financiera  financiado por el proyecto  de inversión de la SAF</t>
  </si>
  <si>
    <t>Informar a los Jefes inmediatos para que se tomen las respectivas medidas</t>
  </si>
  <si>
    <t>Inclusión de gastos no autorizados o afectación de rubros que no corresponden con el objeto de gasto</t>
  </si>
  <si>
    <t>Auxiliar administrativo, técnico operativo, profesional universitario, profesional especializado del área de Presupuesto</t>
  </si>
  <si>
    <t xml:space="preserve">Cada vez que se genera un Certificado de Disponibilidad presupuestal </t>
  </si>
  <si>
    <t>Verificar que los recursos presupuestales sean afectados de acuerdo a su objeto</t>
  </si>
  <si>
    <t xml:space="preserve">Una vez se recibe los estudios previos que llegan de la Oficina Asesora de Planeación y  las solicitudes de Certificado de Disponibilidad Presupuestal, es revisado con el Plan Anual de Adquisiciones publicado  y el Rubro o proyecto a afectar, verificando el objeto que se pretende contratar,  la fecha, el valor y la suscripción por parte del ordenador del gasto </t>
  </si>
  <si>
    <t>No se tramita el Certificado de Disponibilidad presupuestal y se devuelve  a la Oficina Asesora de Planeación o al área solicitante según el caso para su ajuste</t>
  </si>
  <si>
    <t xml:space="preserve">Correos electrónicos recibidos y enviados reportando la inconsistencia 
Certificado de Disponibilidad Presupuestal firmado </t>
  </si>
  <si>
    <t xml:space="preserve">Verificar trimestralmente una muestra de 30 certificados de disponibilidad presupuestal que se hayan tramitado afectando adecuadamente el rubro presupuestal con respecto al Plan Anual de Adquisiciones (documento de  verificación de certificaciones de disponibilidad)  </t>
  </si>
  <si>
    <t>15 de abril 2023( I trimestre ) 
15 de julio 2023( II trimestre) 
15 de octubre 2023 ( III trimestre ) 
15 de enero 2024 ( IV trimestre )</t>
  </si>
  <si>
    <t>Número de casos en que se han generado desviación en el rubro presupuestal autorizado en el PAA
Frecuencia: Trimestral mes vencido
Meta: 0</t>
  </si>
  <si>
    <t>Tecnología: Condiciones de los sistemas e infraestructura de TI</t>
  </si>
  <si>
    <t>Ingreso de funcionarios no autorizados al portal del banco</t>
  </si>
  <si>
    <t>Desviación de recursos públicos para beneficio particular, a través de transacciones realizadas por uso del poder al contar con las autorizaciones a través de los portales bancarios</t>
  </si>
  <si>
    <t>No pago de las obligaciones con las subsecuentes investigaciones disciplinarias, fiscales o penales.       
                                                                                                     Observaciones de entes de vigilancia y control.</t>
  </si>
  <si>
    <t xml:space="preserve">Tesorera General y Responsable Área Financiera  (Administrador de cada portal bancario) </t>
  </si>
  <si>
    <t>Cada vez que ocurre una novedad (cambio de funcionario o por novedades que puedan incidir en el uso del portal)</t>
  </si>
  <si>
    <t>Verificar que se de  autorización de ingreso al  portal del banco únicamente a las personas habilitadas (roles y privilegios).</t>
  </si>
  <si>
    <t xml:space="preserve">La Tesorera General asigna el rol con los perfiles al tercero y en la verificación la responsable del área financiera  valida que haya quedado asignado el rol correctamente  (la creación la puede hacer la responsable del área financiera y la aprobación la puede hacer  la Tesorera General) </t>
  </si>
  <si>
    <t xml:space="preserve">La persona que autoriza no aprueba la asignación del rol y devuelve el proceso a la persona que creó el tercero </t>
  </si>
  <si>
    <t xml:space="preserve">Pantallazos de la verificación realizada para dar la aprobación </t>
  </si>
  <si>
    <t>Verificar semestralmente  los roles asignados en los portales bancarios, para confirmar que se encuentren actualizados y respondan a las funciones que deben realizar los funcionarios del Área de Tesorería.</t>
  </si>
  <si>
    <t>Responsable Área Financiera</t>
  </si>
  <si>
    <t xml:space="preserve">
15 de julio 2023 (I semestre)
15 de enero de 2024 (II semestre)</t>
  </si>
  <si>
    <t>Número de casos en que se han generado desviación en la asignación de roles o permisos en los portales bancarios
Frecuencia: Semestral  mes vencido 
Meta: 0</t>
  </si>
  <si>
    <t xml:space="preserve">Token asignado a una persona no autorizada </t>
  </si>
  <si>
    <t xml:space="preserve">Tesorera General y Responsable Área Financiera  (Administrador de cada portal bancario)  </t>
  </si>
  <si>
    <t>Cada vez que es necesario asignar un token</t>
  </si>
  <si>
    <t>Verificar en el momento de la asignación del token que la persona se encuentre autorizada</t>
  </si>
  <si>
    <t xml:space="preserve">La Tesorera general y la Responsable del área Financiera en el momento de solicitar el token verifica que la persona se encuentre autorizada para realizar transacciones en el portal bancario, revisando el oficio que firma el Representante Legal o que se hayan establecido como parte de sus funciones en el área. </t>
  </si>
  <si>
    <t>No se tramita al solicitud del token si la persona no se encuentra autorizada y se devuelve el trámite al área correspondiente</t>
  </si>
  <si>
    <t>Pantallazos de la verificación realizada para tramitar la solicitud de token</t>
  </si>
  <si>
    <t>Investigaciones fiscales y/o disciplinarias por parte de los entes de vigilancia y control</t>
  </si>
  <si>
    <t>Diario</t>
  </si>
  <si>
    <t xml:space="preserve">Verificar  la concentración de los recursos del portafolio en las entidades financieras </t>
  </si>
  <si>
    <t>Revisar que los saldos de cada uno de los bancos cumplan con los límites de concentración establecidos en la Resolución 315 de 2019 de acuerdo a la zona de riesgo que ha definido la Secretaría de Hacienda Distrital.</t>
  </si>
  <si>
    <t xml:space="preserve">Se aplican las disposiciones de la Resolución Por medio de la cual se establece las políticas y lineamientos de inversión y de riesgo para el manejo de recursos administrados por los establecimientos públicos del Distrito Capital. En cuanto a depósitos a la vista, se realiza el traslado de recursos a una cuenta con bajo nivel de concentración y para las inversiones se llevan hasta su maduración, trasladándose o invirtiendo en un banco con bajo nivel de concentración. </t>
  </si>
  <si>
    <t>Saldos bancarios diarios</t>
  </si>
  <si>
    <t>Verificar durante el cierre de las operaciones bancarias que se adopten las decisiones del Comité de Excedentes de Liquidez</t>
  </si>
  <si>
    <t>1 de febrero a 15 de diciembre de 2023</t>
  </si>
  <si>
    <t>Número de casos de inversión de dineros públicos en entidades de dudosa solidez financiera o que no correspondan a la mejor oferta financiera para invertir los recursos a fin de favorecer a un tercero 
Frecuencia: Cada que se realice el Comité de acuerdo a la periodicidad de las inversiones realizadas.
Meta: 0</t>
  </si>
  <si>
    <t xml:space="preserve">Comité de excedentes de liquidez </t>
  </si>
  <si>
    <t>Cada vez que se toma la decisión de invertir</t>
  </si>
  <si>
    <t xml:space="preserve">Revisar la propuesta de inversión y aprobarla </t>
  </si>
  <si>
    <t xml:space="preserve">El Tesorero General realiza la proyección de los recursos por cada una de las fuentes, teniendo en cuenta las necesidades de PAC que presentan cada una de las Subdirecciones para exponer la propuesta de inversión  al Comité quien es el que autoriza la inversión verificando los niveles de concentración y que sea la mejor propuesta para invertir. </t>
  </si>
  <si>
    <t>Modificar la propuesta de inversión y se somete a votación por los miembros del Comité</t>
  </si>
  <si>
    <t xml:space="preserve">
Actas de Comité y grabación de las sesiones del Comité</t>
  </si>
  <si>
    <t>Gestión Financiera
(26 de octubre  de 2023)</t>
  </si>
  <si>
    <t xml:space="preserve">Investigaciones disciplinarias, para el  encargado de bodega.
</t>
  </si>
  <si>
    <t xml:space="preserve">Subdirector(a) Administrativo(a) y Financiero(a)
Almacenista General
</t>
  </si>
  <si>
    <t>Auxiliar de bodega</t>
  </si>
  <si>
    <t xml:space="preserve">Diario
</t>
  </si>
  <si>
    <t xml:space="preserve">
Verificar la presencia de personal no autorizado en la bodega  </t>
  </si>
  <si>
    <t xml:space="preserve">Para el personal que trabaja en la bodega se dispone de claves personales que activan o desactivan la alarma que se encuentra vinculada a la central de monitoreo de la empresa de seguridad.
Por otra parte, se cuenta con una planilla "Control de ingreso y salida de la bodega de almacén general", la cual debe ser diligenciada en el momento que el encargado de la bodega autoriza el ingreso de personal requerido para la verificación técnica de los bienes adquiridos de acuerdo con el contrato correspondiente, o salida y entrega de bienes.
</t>
  </si>
  <si>
    <t>Se denuncia el acto y se reporta a los entes de vigilancia y control para dar inicio a los procesos sancionatorios.</t>
  </si>
  <si>
    <t>Revisión de las planillas de control de ingreso al almacén verificando su correcto y total diligenciamiento.</t>
  </si>
  <si>
    <t>Almacenista General</t>
  </si>
  <si>
    <t xml:space="preserve">
INDICADOR: 
Número de casos de pérdida de elementos en Bodega 
FRECUENCIA: Trimestral
META: Cero 
</t>
  </si>
  <si>
    <t>Recurso humano: Funcionarios y personal contratista   del  Área de Almacén General financiado por el proyecto  de inversión de la SAF</t>
  </si>
  <si>
    <t>Revisar las grabaciones de las videocámaras y tomar decisiones de acuerdo al análisis de los hechos 
Instaurar el Denuncio por el bien y dar conocimiento a los entes de Control, a la empresa de vigilancia y a las Aseguradoras para el respectivo tramite.</t>
  </si>
  <si>
    <t>Gestión de Recursos Físicos
(18 de octubre de 2023)</t>
  </si>
  <si>
    <t>Desempeño de los procesos: Flujo de información y uso sistemático del conocimiento que determinan la interacción con otros procesos y la mejora del desempeño institucional.
Desempeño de los procesos: Capacidad humana, técnica y financiera de los procesos para lograr el cumplimiento de sus objetivos.</t>
  </si>
  <si>
    <t xml:space="preserve">Omitir los preceptos legales aplicables y el acervo probatorio, así como los lineamientos dados por el Jefe de la Oficina y/o el Comité de Conciliación
</t>
  </si>
  <si>
    <t xml:space="preserve">Condenas en contra de la entidad.
Investigaciones disciplinarias, penales y  fiscales. 
Acciones de repetición.
Pago de sanciones y multas.
</t>
  </si>
  <si>
    <t>Jefe Oficina Jurídica</t>
  </si>
  <si>
    <t xml:space="preserve">
Hacer seguimiento a las actuaciones que adelanten los apoderados de la entidad dentro de los procesos judiciales que se le asignen velando por la radicación oportuna , y que cada instancia  sea adecuada , pertinente y eficaz acorde a la estrategia de defensa de la entidad , al marco normativo, acervo probatorio y a los lineamientos   impartidos por el Jefe de la Oficina o el Comité de Conciliación, según sea el caso. </t>
  </si>
  <si>
    <t>En caso de detectar  inconsistencias en los lineamientos de defensa de los abogados de la OJ en los procesos judiciales, el Jefe de la OJ  revisará la oportunidad como la procedencia de radicar un nuevo documento o un alcance al inicialmente presentado con estricto cumplimiento a los lineamientos dados por el Jefe de la  OJ o el Comité de Conciliación según sea el caso y en consideración a que la obligación de la abogacía es de medio y no resultado y cuenta con una cierta liberalidad por parte del apoderado.</t>
  </si>
  <si>
    <t xml:space="preserve">Actas del comité interno de defensa judicial   donde se presentan los avances en cada actuación judicial y se fijan y reiteran lineamientos en materia de defensa de los intereses del IDRD en los procesos que se presenten en dicha instancia, a este comité asisten los abogados,  funcionarios y contratistas a cargo de las acciones litigiosas. 
Reporte de procesos judiciales SIPROJ. 
</t>
  </si>
  <si>
    <t xml:space="preserve">Realizar reuniones con el equipo de trabajo 2 veces al año o cuando haya renovación del equipo de trabajo en donde se establezcan los procedimientos, lineamientos de defensa, radicación de documentos en ejercicio de la defensa judicial. 
</t>
  </si>
  <si>
    <t>30 de noviembre  de 2023</t>
  </si>
  <si>
    <t xml:space="preserve">Número de casos de favorecimiento detectados a terceros en procesos judiciales y extrajudiciales 
Meta: 0 
Frecuencia: trimestral </t>
  </si>
  <si>
    <t xml:space="preserve">Recurso humano </t>
  </si>
  <si>
    <t xml:space="preserve">Se analizarán la oportunidad y procedencia de posibles alternativas jurídicas para modificar la postura inicialmente manifestada por la entidad a través del apoderado, con un nuevo documento dando un alcance al inicial, posteriormente el caso será reasignado a otro profesional del derecho y se dará traslado de lo sucedido a las instancias  pertinentes como por ejemplo la Oficina de Control Disciplinario Interno y en caso de que sea un contratista se hará el requerimiento respectivo por posible incumplimiento de sus obligaciones contractuales, para de ser el caso dar traslado a la Subdirección de Contratación para el trámite sancionatorio del caso. Lo anterior sin perjuicio  a que por una acción u omisión dolosa o gravemente culposa, se oficie al Consejo Superior de la Judicatura y se procederá a la revocación y sustitución del poder. </t>
  </si>
  <si>
    <t xml:space="preserve">Omitir el cumplimiento de los requisitos legales exigidos o agilizar indebidamente el trámite respectivo.  </t>
  </si>
  <si>
    <t xml:space="preserve">Recibir dadivas por  agilizar de manera indebida o actuar con falsa o falta de motivación por uso del poder,   en los  trámites relacionados con el Aval deportivo de las escuelas de formación deportiva y el Reconocimiento deportivo a clubes deportivos, clubes promotores y clubes pertenecientes a entidades no deportivas, que desvía la gestión de lo público                </t>
  </si>
  <si>
    <t xml:space="preserve">Afectación de la imagen o reputación institucional.
Demandas en contra de la entidad. 
Daños a terceros.
Acciones de lesividad. </t>
  </si>
  <si>
    <t>Profesional Universitario</t>
  </si>
  <si>
    <t xml:space="preserve">Por cada trámite </t>
  </si>
  <si>
    <t xml:space="preserve">Verificar cumplimiento de requisitos con base en la normativa vigente y conforme a los documentos que reposen en el expediente dejando evidencia en la matriz  de control de solicitudes de reconocimiento deportivo y/o Matriz de control de aval de escuelas deportivas </t>
  </si>
  <si>
    <t xml:space="preserve"> Revisión del estudio técnico (Formato verificación de requisitos diligenciado), marco legal y proyección del Acto Administrativo para posterior revisión y visto bueno del Jefe
</t>
  </si>
  <si>
    <t xml:space="preserve">
Se realiza un alcance al oficio inicial en caso de subsanación indicando la postura conforme a la normatividad legal, inició de revocatoria del acto administrativo solicitando la ausencia del particular o demandar mediante acción de nulidad el acto si el mismo se encuentra en firme (acción de lesividad). </t>
  </si>
  <si>
    <t>Matriz  de control de solicitudes de reconocimiento deportivo y/o Matriz de control de aval de escuelas deportivas, 
Comunicación oficial (correo o memorando) 
Proyecto  Acto Administrativo</t>
  </si>
  <si>
    <t xml:space="preserve">Realizar  dos reuniones al año al interior de la Oficina  Jurídica sobre los posibles hechos de corrupción en  los trámites a cargo de la oficina.  </t>
  </si>
  <si>
    <t>Jefe Oficina  Jurídica</t>
  </si>
  <si>
    <t xml:space="preserve">Número de casos de favorecimiento detectados relacionados con el Aval deportivo de las escuelas de formación deportiva y el Reconocimiento deportivo a clubes deportivos, clubes promotores y clubes pertenecientes a entidades no deportivas.  
Meta: 0
Frecuencia: trimestral 
</t>
  </si>
  <si>
    <t>Económico, tecnológico,  Humano y/o Logístico</t>
  </si>
  <si>
    <t xml:space="preserve">Revisar nuevamente la documentación para validar que los requisitos hayan sido cumplidos en su totalidad  por el club y/o escuela de acuerdo a la normativa vigente, de no ser así se revisará la oportunidad y procedencia de corregir o revocar dicho reconocimiento o aval deportivo o de ser necesario demandar el mismo según sea el caso, posteriormente el caso será reasignado a otra persona del área y se dará traslado de lo sucedido a las instancias  pertinentes como por ejemplo la Oficina de Control  Disciplinario Interno y en caso de que sea un contratista se hará el requerimiento respectivo por posible incumplimiento de sus obligaciones contractuales, para de ser el caso dar traslado a la Subdirección de Contratación para el trámite sancionatorio del caso. </t>
  </si>
  <si>
    <t>Gestión Jurídica
(18 de octubre de 2023)</t>
  </si>
  <si>
    <t>Falta de seguimiento  al inventario  documental del FUID contra los expedientes físicos en el archivo central</t>
  </si>
  <si>
    <t>Investigaciones disciplinarias, penales y fiscales.                                             
Pérdida de la memoria institucional.                            Reprocesos y pérdidas económicas.                                       
Observaciones por parte de los entes de control.</t>
  </si>
  <si>
    <t>Secretario(a) General</t>
  </si>
  <si>
    <t xml:space="preserve">Responsable Área de Archivo y Correspondencia </t>
  </si>
  <si>
    <t>Bimestral</t>
  </si>
  <si>
    <t>Validar que los documentos inventariados se encuentren en el expediente físico.</t>
  </si>
  <si>
    <t>Se revisa el 100%  de las series consultadas (registro de préstamo de documentos) con mayor frecuencia contra el inventario documental en el FUID.</t>
  </si>
  <si>
    <t>Actualizar y realizar seguimiento al inventario general del archivo central cada vez que ingresa una transferencia.</t>
  </si>
  <si>
    <t>Responsable Área de Archivo y Correspondencia</t>
  </si>
  <si>
    <t>30 de noviembre 2023</t>
  </si>
  <si>
    <t xml:space="preserve">Número de expedientes pérdida  en el archivo central 
Meta: 0
Frecuencia: Mensual </t>
  </si>
  <si>
    <t xml:space="preserve">Recurso humano:  Personal contratista del Área de Archivo y Correspondencia  financiado por el proyecto  de inversión de la SAF </t>
  </si>
  <si>
    <t xml:space="preserve">Notificar al responsable del área
Colocar denuncia  ( si aplica) 
Realizar la reconstrucción del expediente 
</t>
  </si>
  <si>
    <t>Gestión Documental
(12 de octubre  de  2023)</t>
  </si>
  <si>
    <t>Falta de validación de ingreso a sistemas de información a funcionarios no autorizados.</t>
  </si>
  <si>
    <t>Manipulación y adulteración de la información contenida en los sistemas de información por uso del poder desviando la gestión de lo público para beneficio privado o de un tercero.</t>
  </si>
  <si>
    <t>Pérdida de la integridad de la información.
Investigaciones y/o sanciones administrativas, penales y fiscales.
Pérdida de credibilidad y confianza.
Divulgación indebida de información.
Pérdida de recursos financieros.
Dilatación de actos administrativos.</t>
  </si>
  <si>
    <t>El administrador del sistema de información</t>
  </si>
  <si>
    <t>De acuerdo con cada solicitud de servicio tecnológico</t>
  </si>
  <si>
    <t>Verificar que la solicitud de servicio tecnológico sea generada por el jefe de la dependencia, donde se definan claramente los roles y perfiles de acceso al sistema de información y así asignar los permisos solicitados de acuerdo a los (ANS) establecidos.</t>
  </si>
  <si>
    <t xml:space="preserve">Se realiza la asignación de los roles y perfiles de acceso de acuerdo a la solicitud remitida
Así mismo, el administrador del sistema de información valida que la solicitud  sea clara y precisa y procede a dar las autorizaciones de acuerdo a la solicitud.
Validar que el usuario se encuentre activo </t>
  </si>
  <si>
    <t>En caso de no tener la suficiente información de la solicitud, el administrador del sistema de información solicita la aclaración o ampliación  de los datos requeridos, registrados en la mesa de servicios,  para realizar la asignación de permisos en el sistema de información  de manera adecuada.
En caso que el usuario no aclare o complete la información solicitada después de 3 días hábiles, se procederá a cerrar la solicitud en la mesa de servicios.</t>
  </si>
  <si>
    <t xml:space="preserve">Trazabilidad de la solicitud del servicio tecnológico en el sistema de gestión de mesa de servicio </t>
  </si>
  <si>
    <t>fuerte</t>
  </si>
  <si>
    <t>Revisar actualizaciones de roles y perfiles de usuario cuando se presente cambios de responsables de área y/o dependencia (radicado y/o requerimiento el sistema de gestión de mesa de servicio  )</t>
  </si>
  <si>
    <t>Responsable Área de Sistemas</t>
  </si>
  <si>
    <t>Recurso humano: Funcionarios   y personal contratista del  Área de sistemas financiado por el proyecto  de inversión de la SAF</t>
  </si>
  <si>
    <t>Revisión de los log de las aplicaciones con el fin de extraer la información necesaria para validar el acceso a la información por parte de una persona no autorizada
Restaurar a una versión anterior el sistema a través del back up de la información.
Informar a los entes de control que corresponda ( dependiendo de la incidencia)</t>
  </si>
  <si>
    <t>Exposición a vulnerabilidades de seguridad de la información</t>
  </si>
  <si>
    <t>Grupo de infraestructura</t>
  </si>
  <si>
    <t>Cada de vez que se identifica o se requiera un cambio o actualización de la configuración</t>
  </si>
  <si>
    <t>Verificar la configuración de los dispositivos de red y de los servidores para que se encuentren actualizados acorde con las necesidades de seguridad digital de la entidad, cumpliendo con las buenas prácticas recomendadas por los fabricantes o alertas generadas por  CSIRT, Mintic, Alta Consejería de TIC, entre otras. Así como la actualización de las políticas de acceso y configuración del firewall.</t>
  </si>
  <si>
    <t>Se verifica si las alertas generadas aplican a los sistemas operativos de servidores o dispositivos de red, así como si se requiere cambios en las políticas de control de acceso en el firewall. En caso de ser requerida la apertura o cierre de un servicio se genera ventana de mantenimiento la cual debe ser solicitada mediante el formato de 	solicitud de cambio de seguridad de la información, el cual es aprobado por el responsable de sistemas.</t>
  </si>
  <si>
    <t>Se realiza un cambio crítico en  la configuración  debido a la urgencia de la vulnerabilidad, se aprueba, se realiza de manera inmediata y se formaliza  en el formato de control de cambios, después de realizada la acción.</t>
  </si>
  <si>
    <t>Definición inadecuada de perfiles de usuario por parte de los líderes de los sistemas de información.</t>
  </si>
  <si>
    <t>Responsables de la administración de los sistemas de información</t>
  </si>
  <si>
    <t>Anual</t>
  </si>
  <si>
    <t>Cotejar con el administrador funcional del sistema de información y el jefe de área, que la asignación de los roles y perfiles de cada área del IDRD corresponda con los sistemas de información.</t>
  </si>
  <si>
    <t>Se realiza reunión con los jefes de cada área o quien este delegue para la revisión de la matriz de roles y perfiles de cada sistema de información, en compañía del administrador funcional del sistema de información.</t>
  </si>
  <si>
    <t xml:space="preserve">Si son detectadas desviaciones son informadas de manera formal al responsable del proceso o en su defecto al jefe inmediato el área y/o dependencia.
Se formalizan los cambios de los roles a través de un correo al jefe del área.
En caso de ser necesarios se inactiva o se modifican los roles, de acuerdo a las solicitudes </t>
  </si>
  <si>
    <t>Actas de reunión con los jefes de área o a quien este delegue, el administrador funcional y el administrador del sistema de información.</t>
  </si>
  <si>
    <t xml:space="preserve">El acceso a los sistemas de información de usuarios que no cuenten con vínculo laboral o contractual. </t>
  </si>
  <si>
    <t>Coordinador de mesa de servicios</t>
  </si>
  <si>
    <t>Semestral</t>
  </si>
  <si>
    <t xml:space="preserve">Verificar la vigencia de las cuentas de los usuarios al ser creados en los sistemas de información que se encuentren integrados con el directorio activo, así como los sistemas que cuenten con claves de acceso independientes. También se validan las solicitudes de  desactivación en los sistemas de información por traslados de área, vacaciones u otras novedades informadas en la mesa de servicios GLPI, dichas excepciones se tienen contempladas en una categoría especial. </t>
  </si>
  <si>
    <t>De acuerdo con las solicitudes realizadas en la mesa de servicio de creación o inactivación  de usuarios de los sistemas de información se validan los permisos de acuerdo a los roles y perfiles solicitados por el jefe del área y/o dependencia.</t>
  </si>
  <si>
    <t>En caso de requerir permisos de acceso a los sistemas de información de personal que no cuente con contrato vigente o haya terminado su vinculo con el IDRD, el jefe del área deberá solicitar al Subdirector Administrativo y Financiero la autorización para prorrogar los permisos de acceso.</t>
  </si>
  <si>
    <t xml:space="preserve">Casos generados en el sistema de gestión de mesa de servicio </t>
  </si>
  <si>
    <t xml:space="preserve">Gestión de Tecnologías de la Información
(6 de octubre  de 2023) </t>
  </si>
  <si>
    <t>Ausencia de estricta cadena de custodia de los procesos disciplinarios tramitados bajo los parámetros de la Ley 734 de 2002 y el artículo 263 del Código General Disciplinario, modificado por la Ley 2094 de junio 29 de 2021.</t>
  </si>
  <si>
    <t>Investigaciones disciplinarias y/o penales.</t>
  </si>
  <si>
    <t>Jefe Oficina Control Disciplinario Interno</t>
  </si>
  <si>
    <t xml:space="preserve">Profesional universitaria
(contratista)
</t>
  </si>
  <si>
    <t xml:space="preserve">Escanear los procesos disciplinarios activos </t>
  </si>
  <si>
    <t xml:space="preserve">
Número de casos donde se presenten alteración, modificación, sustracción, ocultamiento o pérdida de  la información de los procesos
FRECUENCIA: Mensualmente 
META: 0 </t>
  </si>
  <si>
    <t>Recurso humano: Funcionarios y personal contratista de la Oficina  de Control Disciplinario Interno financiado por el proyecto  de inversión de la SAF</t>
  </si>
  <si>
    <t>Control Disciplinario
(26 de octubre de 2023)</t>
  </si>
  <si>
    <t>No realizar  la  revisión de los informes generados en los trabajos de auditoría por personal diferente al que los realiza.</t>
  </si>
  <si>
    <t>Posibilidad de ocultamiento o manipulación de la información en los trabajos de auditoría por abuso de poder por parte del equipo de trabajo de la Oficina para beneficio propio o de un tercero</t>
  </si>
  <si>
    <t>Investigaciones disciplinarias</t>
  </si>
  <si>
    <t xml:space="preserve">moderado (3) </t>
  </si>
  <si>
    <t>Jefe Oficina de Control Interno</t>
  </si>
  <si>
    <t>Profesionales universitarios y especializados (servidores públicos y/o contratistas)</t>
  </si>
  <si>
    <t>Cada vez que se elabore un informe de auditoria</t>
  </si>
  <si>
    <t xml:space="preserve">Revisar los informes asignados para revisión, así como las observaciones, oportunidades de mejora y recomendaciones generadas en los trabajos de auditoría previo a la remisión al Jefe OCI. </t>
  </si>
  <si>
    <t>Revisión previa del informe y papeles de trabajo que soporten el trabajo de la auditoría, seguimiento o evaluación.</t>
  </si>
  <si>
    <t xml:space="preserve">Informes de auditoria, seguimiento o evaluación </t>
  </si>
  <si>
    <t>FUERTE</t>
  </si>
  <si>
    <t>Informes OCI comunicados a los miembros del CICCI.</t>
  </si>
  <si>
    <t>31 de diciembre de 2024</t>
  </si>
  <si>
    <t xml:space="preserve"> Cantidad de informes comunicados a los miembros del CICCI / Cantidad de trabajos de auditoría aprobados en el PAA que deban generar informes OCI (Seguimiento cuatrimestral).
Meta: 100%
Frecuencia: Cuatrimestral 
</t>
  </si>
  <si>
    <t xml:space="preserve">Recurso humano: Servidores Públicos y personal contratista asignados a  la Oficina de Control Interno </t>
  </si>
  <si>
    <t xml:space="preserve">En el momento que se identifique la posible materialización del riesgo se  informará a la Oficina de Control Disciplinario Interno para lo de su competencia. </t>
  </si>
  <si>
    <t>Supervisar los trabajos de auditoría (informes, las observaciones y recomendaciones generadas de seguimientos y/o evaluaciones) antes de la emisión de los informes OCI.</t>
  </si>
  <si>
    <t>Revisión del informe y papeles de trabajo que soporten el trabajo de la auditoría, seguimiento o evaluación, una vez se haya subsanado las observaciones de la revisión previa.</t>
  </si>
  <si>
    <t>Control evaluación y mejora
(18 de octubre  de 2023)</t>
  </si>
  <si>
    <t xml:space="preserve">
No aplicación de los requisitos técnicos, jurídicos, financieros y contables de la liquidación de los contratos de obra</t>
  </si>
  <si>
    <t>Verificar  el cumplimiento de los requisitos técnicos, jurídicos, financieros y contables definidos en los contratos terminados a cargo de la Subdirección.</t>
  </si>
  <si>
    <t>Omisión de los requisitos establecidos al momento de realizar la liquidación de los fondos compensatorios de cesiones públicas para parques y equipamientos</t>
  </si>
  <si>
    <t>Revisar el cumplimiento de los requisitos establecidos al momento de realizar la liquidación de los fondos compensatorios de cesiones públicas para parques y equipamientos</t>
  </si>
  <si>
    <t>Otorgar vocación de parques y aprobación de proyecto específico por uso del poder sin el cumplimiento de los requisitos técnicos, legales y ambientales para favorecer  a los urbanizadores lo cual desvía la gestión de lo público</t>
  </si>
  <si>
    <t>Subdirector(a) Técnico(a) de Parques
Responsable de área Administración de Escenarios</t>
  </si>
  <si>
    <t xml:space="preserve">Recurso humano: Funcionarios y personal contratista de la Subdirección Técnica de Parques contratada por el proyecto de inversión </t>
  </si>
  <si>
    <t xml:space="preserve">Número de casos en que se utilizaron pautas publicitarias en beneficio de un tercero a través de central de medios
META: 0
FRECUENCIA: Por cada plan de medios </t>
  </si>
  <si>
    <t xml:space="preserve">
Revelación de información reservada y clasificada de historias laborales con uso del poder por parte de servidores públicos para beneficio propio o de terceros que desvía la gestión de lo público</t>
  </si>
  <si>
    <t xml:space="preserve">Analizando la procedencia y la finalidad de la solicitud. En caso de que sea el titular de la información se permite la consulta de los documentos.
Cuando corresponda a una hoja de vida diferente a un titular, debe tener una justificación para el acceso de la información que normalmente corresponde a entes de control.
El acceso al espacio y a la consulta de las historias laborales,  solo está permitido a las personas autorizadas la cual es supervisada para evitar manejo inadecuado de la información </t>
  </si>
  <si>
    <t xml:space="preserve">Correo electrónico avisando a la central de cuentas cuando existe inconsistencias  
</t>
  </si>
  <si>
    <t xml:space="preserve">No aplicación de las políticas establecidas por la Secretaria Distrital de Hacienda para el manejo de recursos </t>
  </si>
  <si>
    <t xml:space="preserve">Inversión de dineros públicos en entidades de dudosa solidez financiera o que no correspondan a la mejor oferta financiera para invertir los recursos a fin de favorecer a un tercero a través del uso del poder del  Comité de excedentes de liquidez </t>
  </si>
  <si>
    <t xml:space="preserve">Apropiación por uso del poder de bienes almacenados en la bodega de almacén general  para beneficio privado de servidores / contratistas que desvía  la gestión de lo público </t>
  </si>
  <si>
    <t xml:space="preserve">Planillas de control de ingreso y salida de la bodega de almacén general diligenciadas
</t>
  </si>
  <si>
    <t xml:space="preserve">En caso de identificar faltantes en el expediente físico, se confronta contra el registro de  préstamo de documentos y se contacta al funcionario o contratista al que se le realizó el préstamo 
 En caso de identificar que el expediente físico no ha sido devuelto en la fecha establecida en el registro de  préstamo de documentos se contacta al funcionario o contratista al que se le realizó el préstamo </t>
  </si>
  <si>
    <t xml:space="preserve">Cotejar la existencia del expediente físico activo y/o terminado contra lo registrado en la base de datos </t>
  </si>
  <si>
    <t xml:space="preserve">Se compara que el número de  expedientes físicos y/o virtuales concuerde contra el número de expedientes registrados en la base de datos  (implementada desde el 22 de enero de 2020) </t>
  </si>
  <si>
    <t xml:space="preserve">En caso de detectar la falta de un expediente activo (físicos y/o virtuales) , procede a dar aviso al Jefe de la Oficina para iniciar las respectivas acciones disciplinarias y/o penales 
En caso de detectar inconsistencias se procede a revisar otros sistemas de información para establecer la pérdida o no del expediente , establecida la misma se inician las acciones legales </t>
  </si>
  <si>
    <t xml:space="preserve">Formular la respectiva denuncia penal ante la Fiscalía General de la Nación e iniciar oficiosamente la acción  disciplinaria contra el infractor </t>
  </si>
  <si>
    <t>En caso de encontrar inconsistencias  en la información contenida en el informe de auditoria, seguimiento o evaluación , así como en  las observaciones, oportunidades de mejora y recomendaciones se realizan los ajustes  a que haya lugar.</t>
  </si>
  <si>
    <r>
      <t xml:space="preserve">
</t>
    </r>
    <r>
      <rPr>
        <sz val="16"/>
        <rFont val="Arial"/>
        <family val="2"/>
      </rPr>
      <t xml:space="preserve">Notificar al medio de comunicación y a la central de medios la inconsistencia  en la pauta publicitaria para proceder a su corrección y nuevamente  a su difusión subsanado la situación presentada.
En caso  que no se tomen acciones por parte de la central de medios se evaluará la opción de no pago </t>
    </r>
    <r>
      <rPr>
        <sz val="16"/>
        <color rgb="FFFF0000"/>
        <rFont val="Arial"/>
        <family val="2"/>
      </rPr>
      <t xml:space="preserve">
</t>
    </r>
  </si>
  <si>
    <r>
      <t>Verificar trimestralmente</t>
    </r>
    <r>
      <rPr>
        <b/>
        <sz val="16"/>
        <rFont val="Arial"/>
        <family val="2"/>
      </rPr>
      <t xml:space="preserve"> </t>
    </r>
    <r>
      <rPr>
        <sz val="16"/>
        <rFont val="Arial"/>
        <family val="2"/>
      </rPr>
      <t xml:space="preserve"> una muestra de 30 comprobantes de egreso representativos que se haya generado el pago en valor, cuenta y tercero para los cuales generó la autorización el ordenador del gasto  (documento de verificación de comprobantes) </t>
    </r>
  </si>
  <si>
    <r>
      <t>Ingreso de personal no autorizado a la bodega</t>
    </r>
    <r>
      <rPr>
        <strike/>
        <sz val="16"/>
        <rFont val="Arial"/>
        <family val="2"/>
      </rPr>
      <t xml:space="preserve"> </t>
    </r>
    <r>
      <rPr>
        <sz val="16"/>
        <rFont val="Arial"/>
        <family val="2"/>
      </rPr>
      <t xml:space="preserve">
</t>
    </r>
  </si>
  <si>
    <r>
      <t xml:space="preserve"> uso del poder  para beneficio de la contraparte,  propio o de  un tercero, que desvía la gestión de lo público       </t>
    </r>
    <r>
      <rPr>
        <sz val="16"/>
        <color rgb="FFFF0000"/>
        <rFont val="Arial"/>
        <family val="2"/>
      </rPr>
      <t xml:space="preserve">    </t>
    </r>
    <r>
      <rPr>
        <sz val="16"/>
        <color theme="1"/>
        <rFont val="Arial"/>
        <family val="2"/>
      </rPr>
      <t xml:space="preserve">                 </t>
    </r>
  </si>
  <si>
    <r>
      <rPr>
        <sz val="16"/>
        <rFont val="Arial"/>
        <family val="2"/>
      </rPr>
      <t xml:space="preserve">Cuando aplique </t>
    </r>
    <r>
      <rPr>
        <b/>
        <sz val="16"/>
        <rFont val="Arial"/>
        <family val="2"/>
      </rPr>
      <t xml:space="preserve">
</t>
    </r>
  </si>
  <si>
    <r>
      <t xml:space="preserve">
</t>
    </r>
    <r>
      <rPr>
        <sz val="16"/>
        <color rgb="FF00B050"/>
        <rFont val="Arial"/>
        <family val="2"/>
      </rPr>
      <t xml:space="preserve">
</t>
    </r>
    <r>
      <rPr>
        <sz val="16"/>
        <rFont val="Arial"/>
        <family val="2"/>
      </rPr>
      <t xml:space="preserve">Verificar que la defensa técnica   sea adecuada, pertinente  y eficaz acorde a la estrategia de defensa de la entidad , al marco normativo, acervo probatorio y a los lineamientos  dados por el  jefe de la oficina  o por el comité de conciliación según sea el caso </t>
    </r>
    <r>
      <rPr>
        <sz val="16"/>
        <color rgb="FF00B050"/>
        <rFont val="Arial"/>
        <family val="2"/>
      </rPr>
      <t xml:space="preserve">
</t>
    </r>
    <r>
      <rPr>
        <sz val="16"/>
        <color theme="1"/>
        <rFont val="Arial"/>
        <family val="2"/>
      </rPr>
      <t xml:space="preserve"> </t>
    </r>
    <r>
      <rPr>
        <sz val="16"/>
        <rFont val="Arial"/>
        <family val="2"/>
      </rPr>
      <t xml:space="preserve"> </t>
    </r>
  </si>
  <si>
    <r>
      <t xml:space="preserve">Pérdida de expedientes y/o sustracción de un documento por acción u omisión y uso del poder lo cual desvía la gestión de lo público en los archivos </t>
    </r>
    <r>
      <rPr>
        <strike/>
        <sz val="16"/>
        <rFont val="Arial"/>
        <family val="2"/>
      </rPr>
      <t xml:space="preserve"> </t>
    </r>
    <r>
      <rPr>
        <sz val="16"/>
        <rFont val="Arial"/>
        <family val="2"/>
      </rPr>
      <t>para beneficio propio o de un tercero</t>
    </r>
  </si>
  <si>
    <r>
      <t xml:space="preserve">
</t>
    </r>
    <r>
      <rPr>
        <sz val="16"/>
        <rFont val="Arial"/>
        <family val="2"/>
      </rPr>
      <t xml:space="preserve">
registro de préstamo de documentos</t>
    </r>
    <r>
      <rPr>
        <sz val="16"/>
        <color indexed="10"/>
        <rFont val="Arial"/>
        <family val="2"/>
      </rPr>
      <t xml:space="preserve">
</t>
    </r>
  </si>
  <si>
    <r>
      <t xml:space="preserve">Número de casos de manipulación y adulteración de la información contenida en los sistemas de información para beneficio propio o de un tercero.
Meta: 0
Frecuencia: Semestral </t>
    </r>
    <r>
      <rPr>
        <sz val="16"/>
        <color rgb="FFFF0000"/>
        <rFont val="Arial"/>
        <family val="2"/>
      </rPr>
      <t xml:space="preserve">
</t>
    </r>
  </si>
  <si>
    <t>Base de datos (Excel) de procesos disciplinarios tramitados bajo los parámetros de la Ley 734 de 2002,  Ley 1952 de 2019 reformada por la Ley 2094 de 2021</t>
  </si>
  <si>
    <t>Subdirector(a) técnico(a) de Recreación y Deporte
Responsable/Jefe de Área</t>
  </si>
  <si>
    <t>Verificar que la información del trámite en la página  web, SUIT, guía de tramites y servicios esté actualizada y especifique la gratuidad del trámite</t>
  </si>
  <si>
    <t xml:space="preserve">Correo electrónico
</t>
  </si>
  <si>
    <t>Notificar al área de Control Disciplinario Interno y/o al supervisor para que se realice la investigación del caso y se tomen las acciones a que haya lugar frente al ciudadano y al servidor público.</t>
  </si>
  <si>
    <t>OBSERVACIONES</t>
  </si>
  <si>
    <t xml:space="preserve">Sin Observaciones por parte de la OAP y STRD </t>
  </si>
  <si>
    <t xml:space="preserve">FOMENTO A LA ACTIVIDAD FISICA,  EL DEPORTE Y LA RECREACIÓN
</t>
  </si>
  <si>
    <t xml:space="preserve">
Profesional  administrativo programa Ciclovía para el caso de los guardianes</t>
  </si>
  <si>
    <t>Ingresando a las páginas web (página  web, SUIT y guía de tramites) para validar que la información contenida incluya la gratuidad del trámite.</t>
  </si>
  <si>
    <t>CONTROL DE CAMBIOS</t>
  </si>
  <si>
    <r>
      <t xml:space="preserve">Verificación del control de asistencia con la programación de guardianes por jornada cuya información debe coincidir.
</t>
    </r>
    <r>
      <rPr>
        <b/>
        <sz val="16"/>
        <rFont val="Arial"/>
        <family val="2"/>
      </rPr>
      <t xml:space="preserve">
</t>
    </r>
  </si>
  <si>
    <t xml:space="preserve">Verificación del informe mensual (reporte del seguimiento de contratos) que entregan los guardianes frente a la programación del </t>
  </si>
  <si>
    <t>Informar al área de tesorería la inconsistencia identificada a fin de que el supervisor solicite la devolución de los recursos indicando el mecanismo:</t>
  </si>
  <si>
    <t>Registro</t>
  </si>
  <si>
    <t>Evidencia</t>
  </si>
  <si>
    <t>Programación de ciclovía
Control de Asistencia</t>
  </si>
  <si>
    <t>Profesional o técnico(a) del programa Persona Mayor.</t>
  </si>
  <si>
    <t>Se revisa hoy, 19 de julio, de 2023 las siguientes plataformas encontrando lo siguiente:
Página Web: OK
Guía de trámites y servicios: OK
SUIT: OK</t>
  </si>
  <si>
    <t>Revisión de las plataformas</t>
  </si>
  <si>
    <t xml:space="preserve">Verificar el adecuado funcionamiento del micrositio para emitir la tarjeta de Pasaporte Vital y establecer el número de descargas: </t>
  </si>
  <si>
    <t>Posibilidad de alteración, modificación, sustracción, ocultamiento o pérdida de la información de los procesos disciplinarios tramitados bajo los parámetros de la Ley 734 de 2002 y el artículo 263 del Código General Disciplinario, modificado por la Ley 2094 de junio 29 de 2021, por abuso de poder por parte del equipo de trabajo de la Oficina para beneficio propio o de un tercero.</t>
  </si>
  <si>
    <t>2024-07-19: Del riesgo 1 se retira el rol de jefes de rutas dado que el riesgo no da a lugar por modalidad de pago que ir por jornada y hora con un frecuencia mensual que independiente de su asistencia o no, el valor el fijo.</t>
  </si>
  <si>
    <t>CONCLUSIONES</t>
  </si>
  <si>
    <t>EL RIESGO SE MATERIALIZÓ?</t>
  </si>
  <si>
    <t xml:space="preserve">Subdirector(a) técnico(a) de Recreación y Deporte
Responsable/Jefe de Área. </t>
  </si>
  <si>
    <t>Desde el mes de julio se solicitó al  Profesional o técnico(a) del programa Persona Mayor que tome pantallazos de las plataformas para poder realizar el control y asegurar mes a mes la actualización de la información de gratuidad.
Para el período evaluado la medición del indicador da un resultado de cero, lo cual demuestra la eficacia de los controles.</t>
  </si>
  <si>
    <t>1. Los monitoreos de primera línea de defensa se están realizando posterior al 17 de cada mes de acuerdo con los ciclos de trabajo del proceso. En estos monitoreos se analiza el indicador, que para el caso ha generado un resultado mes a mes en el trimestre de 100%. 
2. En los próximos monitoreos es importante invitar a los ejecutores del control. En el caso particular de este control, al "Profesional  administrativo programa Ciclovía para el caso de los guardianes". 
3. Es importante definir el papel de los profesionales del SG de la Subdirección respecto a la revisión del control a fin de evaluar su implementación y eficacia, dado que actualmente este equipo0 revisa la existencia de los documentos que hacen parte del control, pero no el contenido de los mismos.
4. Conforme a lo establecido por el proceso, a partir de la fecha, en el archivo de control de asistencia, se incluirá una columna adicional para ingresar allí las jornadas a las que asisten los y las guardianas de ciclovías que sean diferentes a las jornadas dominicales y festivas y así poder visualizar el total de jornadas a las que asiste y que efectivamente se les paga.</t>
  </si>
  <si>
    <t xml:space="preserve">
Mayo: Juan Sebastián Camargo: asistió 3 días y se le pagaron 4.
Junio: Paola Andrea Colorado: asistió a 5 y se le pagaron 5 jornadas. Cajar Caro Waira Yisset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</si>
</sst>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 #,##0.00_-;\-&quot;$&quot;\ * #,##0.00_-;_-&quot;$&quot;\ * &quot;-&quot;??_-;_-@_-"/>
    <numFmt numFmtId="165" formatCode="[$-C0A]d\-mmm\-yy;@"/>
    <numFmt numFmtId="166" formatCode="_-* #,##0.00\ _€_-;\-* #,##0.00\ _€_-;_-* &quot;-&quot;??\ _€_-;_-@_-"/>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0"/>
      <name val="Mangal"/>
      <family val="2"/>
    </font>
    <font>
      <sz val="11"/>
      <color indexed="8"/>
      <name val="Calibri"/>
      <family val="2"/>
      <charset val="1"/>
    </font>
    <font>
      <sz val="11"/>
      <color theme="1"/>
      <name val="Arial"/>
      <family val="2"/>
    </font>
    <font>
      <b/>
      <sz val="14"/>
      <color theme="1"/>
      <name val="Arial"/>
      <family val="2"/>
    </font>
    <font>
      <sz val="10"/>
      <color theme="1"/>
      <name val="Arial"/>
      <family val="2"/>
    </font>
    <font>
      <sz val="11"/>
      <color rgb="FF000000"/>
      <name val="Calibri"/>
      <family val="2"/>
      <charset val="1"/>
    </font>
    <font>
      <b/>
      <sz val="16"/>
      <name val="Arial"/>
      <family val="2"/>
    </font>
    <font>
      <sz val="16"/>
      <name val="Arial"/>
      <family val="2"/>
    </font>
    <font>
      <b/>
      <sz val="16"/>
      <color theme="1"/>
      <name val="Arial"/>
      <family val="2"/>
    </font>
    <font>
      <sz val="16"/>
      <color theme="1"/>
      <name val="Arial"/>
      <family val="2"/>
    </font>
    <font>
      <sz val="16"/>
      <color rgb="FFFF0000"/>
      <name val="Arial"/>
      <family val="2"/>
    </font>
    <font>
      <sz val="16"/>
      <color rgb="FF000000"/>
      <name val="Arial"/>
      <family val="2"/>
    </font>
    <font>
      <strike/>
      <sz val="16"/>
      <name val="Arial"/>
      <family val="2"/>
    </font>
    <font>
      <sz val="16"/>
      <color rgb="FF00B050"/>
      <name val="Arial"/>
      <family val="2"/>
    </font>
    <font>
      <sz val="16"/>
      <color indexed="10"/>
      <name val="Arial"/>
      <family val="2"/>
    </font>
  </fonts>
  <fills count="2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theme="0"/>
        <bgColor indexed="26"/>
      </patternFill>
    </fill>
    <fill>
      <patternFill patternType="solid">
        <fgColor theme="4" tint="0.79998168889431442"/>
        <bgColor indexed="64"/>
      </patternFill>
    </fill>
    <fill>
      <patternFill patternType="solid">
        <fgColor rgb="FFFBD4B4"/>
        <bgColor rgb="FFFBD4B4"/>
      </patternFill>
    </fill>
    <fill>
      <patternFill patternType="solid">
        <fgColor theme="0"/>
        <bgColor rgb="FFFBE5D6"/>
      </patternFill>
    </fill>
    <fill>
      <patternFill patternType="solid">
        <fgColor rgb="FFBFBFBF"/>
        <bgColor rgb="FF000000"/>
      </patternFill>
    </fill>
    <fill>
      <patternFill patternType="solid">
        <fgColor rgb="FFFF0000"/>
        <bgColor indexed="64"/>
      </patternFill>
    </fill>
    <fill>
      <patternFill patternType="solid">
        <fgColor theme="5" tint="0.399975585192419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bgColor theme="0"/>
      </patternFill>
    </fill>
    <fill>
      <patternFill patternType="solid">
        <fgColor theme="0"/>
        <bgColor rgb="FFFFFFFF"/>
      </patternFill>
    </fill>
    <fill>
      <patternFill patternType="solid">
        <fgColor rgb="FFFFFF00"/>
        <bgColor theme="0"/>
      </patternFill>
    </fill>
    <fill>
      <patternFill patternType="solid">
        <fgColor theme="7" tint="0.39997558519241921"/>
        <bgColor indexed="64"/>
      </patternFill>
    </fill>
    <fill>
      <patternFill patternType="solid">
        <fgColor rgb="FFFFC000"/>
        <bgColor indexed="64"/>
      </patternFill>
    </fill>
    <fill>
      <patternFill patternType="solid">
        <fgColor rgb="FFFFFFFF"/>
        <bgColor rgb="FFFBE5D6"/>
      </patternFill>
    </fill>
    <fill>
      <patternFill patternType="solid">
        <fgColor indexed="9"/>
        <bgColor indexed="26"/>
      </patternFill>
    </fill>
    <fill>
      <patternFill patternType="solid">
        <fgColor rgb="FFFFFFFF"/>
        <bgColor rgb="FFFFFFFF"/>
      </patternFill>
    </fill>
    <fill>
      <patternFill patternType="solid">
        <fgColor rgb="FFFFFF00"/>
        <bgColor rgb="FFFBE5D6"/>
      </patternFill>
    </fill>
    <fill>
      <patternFill patternType="solid">
        <fgColor theme="6" tint="0.59999389629810485"/>
        <bgColor indexed="64"/>
      </patternFill>
    </fill>
    <fill>
      <patternFill patternType="solid">
        <fgColor theme="6" tint="0.59999389629810485"/>
        <bgColor theme="0"/>
      </patternFill>
    </fill>
    <fill>
      <patternFill patternType="solid">
        <fgColor theme="6" tint="0.59999389629810485"/>
        <bgColor rgb="FFFBE5D6"/>
      </patternFill>
    </fill>
    <fill>
      <patternFill patternType="solid">
        <fgColor theme="8" tint="0.39997558519241921"/>
        <bgColor indexed="64"/>
      </patternFill>
    </fill>
    <fill>
      <patternFill patternType="solid">
        <fgColor theme="8" tint="0.39997558519241921"/>
        <bgColor theme="0"/>
      </patternFill>
    </fill>
    <fill>
      <patternFill patternType="solid">
        <fgColor theme="8" tint="0.39997558519241921"/>
        <bgColor rgb="FF000000"/>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rgb="FF000000"/>
      </top>
      <bottom/>
      <diagonal/>
    </border>
  </borders>
  <cellStyleXfs count="9">
    <xf numFmtId="0" fontId="0" fillId="0" borderId="0"/>
    <xf numFmtId="0" fontId="3" fillId="0" borderId="0"/>
    <xf numFmtId="0" fontId="4" fillId="0" borderId="0"/>
    <xf numFmtId="164" fontId="1" fillId="0" borderId="0" applyFont="0" applyFill="0" applyBorder="0" applyAlignment="0" applyProtection="0"/>
    <xf numFmtId="0" fontId="5" fillId="0" borderId="0"/>
    <xf numFmtId="0" fontId="1" fillId="0" borderId="0"/>
    <xf numFmtId="0" fontId="8" fillId="0" borderId="0"/>
    <xf numFmtId="9" fontId="5" fillId="0" borderId="0" applyFont="0" applyFill="0" applyBorder="0" applyAlignment="0" applyProtection="0"/>
    <xf numFmtId="166" fontId="1" fillId="0" borderId="0" applyFont="0" applyFill="0" applyBorder="0" applyAlignment="0" applyProtection="0"/>
  </cellStyleXfs>
  <cellXfs count="233">
    <xf numFmtId="0" fontId="0" fillId="0" borderId="0" xfId="0"/>
    <xf numFmtId="0" fontId="0" fillId="0" borderId="0" xfId="0" applyAlignment="1">
      <alignment wrapText="1"/>
    </xf>
    <xf numFmtId="0" fontId="2" fillId="0" borderId="0" xfId="0" applyFont="1"/>
    <xf numFmtId="0" fontId="2" fillId="0" borderId="0" xfId="0" applyFont="1" applyAlignment="1">
      <alignment vertical="center" wrapText="1"/>
    </xf>
    <xf numFmtId="0" fontId="2" fillId="0" borderId="0" xfId="0" applyFont="1" applyAlignment="1">
      <alignment wrapText="1"/>
    </xf>
    <xf numFmtId="0" fontId="5" fillId="0" borderId="0" xfId="4"/>
    <xf numFmtId="0" fontId="5" fillId="6" borderId="1" xfId="4" applyFill="1" applyBorder="1" applyAlignment="1">
      <alignment horizontal="center"/>
    </xf>
    <xf numFmtId="0" fontId="10" fillId="2" borderId="0" xfId="0" applyFont="1" applyFill="1"/>
    <xf numFmtId="0" fontId="10" fillId="2" borderId="0" xfId="0" applyFont="1" applyFill="1" applyAlignment="1">
      <alignment wrapText="1"/>
    </xf>
    <xf numFmtId="0" fontId="10" fillId="2" borderId="0" xfId="0" applyFont="1" applyFill="1" applyAlignment="1">
      <alignment horizontal="center" vertical="center"/>
    </xf>
    <xf numFmtId="0" fontId="10" fillId="2" borderId="0" xfId="0" applyFont="1" applyFill="1" applyAlignment="1">
      <alignment vertical="center"/>
    </xf>
    <xf numFmtId="0" fontId="10" fillId="0" borderId="0" xfId="0" applyFont="1"/>
    <xf numFmtId="0" fontId="9" fillId="2" borderId="0" xfId="0" applyFont="1" applyFill="1" applyAlignment="1">
      <alignment horizontal="center" vertical="center"/>
    </xf>
    <xf numFmtId="0" fontId="9" fillId="3" borderId="1" xfId="0" applyFont="1" applyFill="1" applyBorder="1" applyAlignment="1">
      <alignment horizontal="center" vertical="center" wrapText="1"/>
    </xf>
    <xf numFmtId="0" fontId="9" fillId="9" borderId="1" xfId="0" applyFont="1" applyFill="1" applyBorder="1" applyAlignment="1">
      <alignment horizontal="center" vertical="center" wrapText="1"/>
    </xf>
    <xf numFmtId="0" fontId="9" fillId="9" borderId="1" xfId="0" applyFont="1" applyFill="1" applyBorder="1" applyAlignment="1">
      <alignment horizontal="center" wrapText="1"/>
    </xf>
    <xf numFmtId="0" fontId="9" fillId="11" borderId="1"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9" fillId="9" borderId="1" xfId="0" applyFont="1" applyFill="1" applyBorder="1" applyAlignment="1">
      <alignment horizontal="center" vertical="center"/>
    </xf>
    <xf numFmtId="0" fontId="9" fillId="4"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0" borderId="1" xfId="0" applyFont="1" applyBorder="1" applyAlignment="1">
      <alignment vertical="center" wrapText="1"/>
    </xf>
    <xf numFmtId="0" fontId="10" fillId="8" borderId="1" xfId="0" applyFont="1" applyFill="1" applyBorder="1" applyAlignment="1">
      <alignment vertical="center" wrapText="1"/>
    </xf>
    <xf numFmtId="1" fontId="10" fillId="0" borderId="1" xfId="0" applyNumberFormat="1" applyFont="1" applyBorder="1" applyAlignment="1">
      <alignment vertical="center" wrapText="1"/>
    </xf>
    <xf numFmtId="0" fontId="9" fillId="16" borderId="1" xfId="4" applyFont="1" applyFill="1" applyBorder="1" applyAlignment="1">
      <alignment horizontal="center" vertical="center" wrapText="1"/>
    </xf>
    <xf numFmtId="0" fontId="10" fillId="2" borderId="1" xfId="0" applyFont="1" applyFill="1" applyBorder="1" applyAlignment="1">
      <alignment vertical="center" wrapText="1"/>
    </xf>
    <xf numFmtId="0" fontId="10" fillId="0" borderId="1" xfId="0" applyFont="1" applyBorder="1" applyAlignment="1">
      <alignment horizontal="center" vertical="center" wrapText="1"/>
    </xf>
    <xf numFmtId="0" fontId="10" fillId="12" borderId="1" xfId="0" applyFont="1" applyFill="1" applyBorder="1" applyAlignment="1">
      <alignment vertical="center" wrapText="1"/>
    </xf>
    <xf numFmtId="165" fontId="10" fillId="0" borderId="1" xfId="0" applyNumberFormat="1" applyFont="1" applyBorder="1" applyAlignment="1">
      <alignment horizontal="center" vertical="center" wrapText="1"/>
    </xf>
    <xf numFmtId="0" fontId="10" fillId="0" borderId="3" xfId="0" applyFont="1" applyBorder="1" applyAlignment="1">
      <alignment horizontal="center" vertical="center" wrapText="1"/>
    </xf>
    <xf numFmtId="0" fontId="10" fillId="0" borderId="1" xfId="0" applyFont="1" applyBorder="1" applyAlignment="1">
      <alignment horizontal="left" vertical="center" wrapText="1"/>
    </xf>
    <xf numFmtId="0" fontId="10" fillId="12" borderId="1" xfId="0" applyFont="1" applyFill="1" applyBorder="1" applyAlignment="1">
      <alignment horizontal="center" vertical="center" wrapText="1"/>
    </xf>
    <xf numFmtId="0" fontId="10" fillId="10" borderId="1" xfId="0" applyFont="1" applyFill="1" applyBorder="1" applyAlignment="1">
      <alignment horizontal="center" vertical="center" wrapText="1"/>
    </xf>
    <xf numFmtId="0" fontId="10" fillId="13" borderId="1" xfId="0" applyFont="1" applyFill="1" applyBorder="1" applyAlignment="1">
      <alignment horizontal="center" vertical="center" wrapText="1"/>
    </xf>
    <xf numFmtId="0" fontId="10" fillId="0" borderId="4" xfId="0" applyFont="1" applyBorder="1" applyAlignment="1">
      <alignment horizontal="center" vertical="center" wrapText="1"/>
    </xf>
    <xf numFmtId="0" fontId="10" fillId="8" borderId="1" xfId="0" applyFont="1" applyFill="1" applyBorder="1" applyAlignment="1">
      <alignment horizontal="center" vertical="center" wrapText="1"/>
    </xf>
    <xf numFmtId="1" fontId="12" fillId="0" borderId="1" xfId="0" applyNumberFormat="1" applyFont="1" applyBorder="1" applyAlignment="1">
      <alignment horizontal="center" vertical="center" wrapText="1"/>
    </xf>
    <xf numFmtId="0" fontId="12" fillId="14" borderId="1" xfId="4" applyFont="1" applyFill="1" applyBorder="1" applyAlignment="1">
      <alignment horizontal="center" vertical="center" wrapText="1"/>
    </xf>
    <xf numFmtId="0" fontId="12" fillId="14" borderId="1" xfId="4" applyFont="1" applyFill="1" applyBorder="1" applyAlignment="1">
      <alignment horizontal="center" vertical="center"/>
    </xf>
    <xf numFmtId="0" fontId="10" fillId="2" borderId="1" xfId="4" applyFont="1" applyFill="1" applyBorder="1" applyAlignment="1">
      <alignment horizontal="center" vertical="center" wrapText="1"/>
    </xf>
    <xf numFmtId="0" fontId="10" fillId="0" borderId="1" xfId="4" applyFont="1" applyBorder="1" applyAlignment="1">
      <alignment horizontal="center" vertical="center" wrapText="1"/>
    </xf>
    <xf numFmtId="0" fontId="12" fillId="0" borderId="1" xfId="4" applyFont="1" applyBorder="1" applyAlignment="1">
      <alignment horizontal="center" vertical="center" wrapText="1"/>
    </xf>
    <xf numFmtId="0" fontId="10" fillId="8" borderId="1" xfId="4" applyFont="1" applyFill="1" applyBorder="1" applyAlignment="1">
      <alignment horizontal="center" vertical="center" wrapText="1"/>
    </xf>
    <xf numFmtId="1" fontId="12" fillId="0" borderId="1" xfId="4" applyNumberFormat="1" applyFont="1" applyBorder="1" applyAlignment="1">
      <alignment horizontal="center" vertical="center" wrapText="1"/>
    </xf>
    <xf numFmtId="0" fontId="9" fillId="17" borderId="1" xfId="4" applyFont="1" applyFill="1" applyBorder="1" applyAlignment="1">
      <alignment horizontal="center" vertical="center" wrapText="1"/>
    </xf>
    <xf numFmtId="0" fontId="12" fillId="2" borderId="1" xfId="4" applyFont="1" applyFill="1" applyBorder="1" applyAlignment="1">
      <alignment horizontal="center" vertical="center" wrapText="1"/>
    </xf>
    <xf numFmtId="0" fontId="14" fillId="0" borderId="1" xfId="4" applyFont="1" applyBorder="1" applyAlignment="1">
      <alignment horizontal="center" vertical="center" wrapText="1"/>
    </xf>
    <xf numFmtId="0" fontId="11" fillId="13" borderId="1" xfId="4" applyFont="1" applyFill="1" applyBorder="1" applyAlignment="1">
      <alignment horizontal="center" vertical="center" wrapText="1"/>
    </xf>
    <xf numFmtId="14" fontId="12" fillId="0" borderId="1" xfId="4" applyNumberFormat="1" applyFont="1" applyBorder="1" applyAlignment="1">
      <alignment horizontal="center" vertical="center" wrapText="1"/>
    </xf>
    <xf numFmtId="0" fontId="10" fillId="14" borderId="1" xfId="4" applyFont="1" applyFill="1" applyBorder="1" applyAlignment="1">
      <alignment horizontal="center" vertical="center" wrapText="1"/>
    </xf>
    <xf numFmtId="0" fontId="12" fillId="14" borderId="0" xfId="4" applyFont="1" applyFill="1" applyAlignment="1">
      <alignment horizontal="center" vertical="center"/>
    </xf>
    <xf numFmtId="0" fontId="12" fillId="14" borderId="0" xfId="4" applyFont="1" applyFill="1" applyAlignment="1">
      <alignment horizontal="center"/>
    </xf>
    <xf numFmtId="0" fontId="9" fillId="0" borderId="1" xfId="0" applyFont="1" applyBorder="1" applyAlignment="1">
      <alignment horizontal="center" vertical="center" wrapText="1"/>
    </xf>
    <xf numFmtId="1" fontId="12" fillId="0" borderId="1" xfId="0" applyNumberFormat="1" applyFont="1" applyBorder="1" applyAlignment="1">
      <alignment vertical="center" wrapText="1"/>
    </xf>
    <xf numFmtId="0" fontId="10" fillId="2" borderId="1" xfId="0" applyFont="1" applyFill="1" applyBorder="1" applyAlignment="1">
      <alignment horizontal="center" vertical="center"/>
    </xf>
    <xf numFmtId="0" fontId="10" fillId="2" borderId="1" xfId="0" applyFont="1" applyFill="1" applyBorder="1" applyAlignment="1">
      <alignment vertical="center"/>
    </xf>
    <xf numFmtId="0" fontId="10" fillId="18" borderId="1" xfId="0" applyFont="1" applyFill="1" applyBorder="1" applyAlignment="1">
      <alignment vertical="center"/>
    </xf>
    <xf numFmtId="0" fontId="13" fillId="0" borderId="1" xfId="0" applyFont="1" applyBorder="1" applyAlignment="1">
      <alignment vertical="center" wrapText="1"/>
    </xf>
    <xf numFmtId="0" fontId="9" fillId="0" borderId="1" xfId="0" applyFont="1" applyBorder="1" applyAlignment="1">
      <alignment horizontal="left" vertical="center" wrapText="1"/>
    </xf>
    <xf numFmtId="0" fontId="10" fillId="19" borderId="1" xfId="0" applyFont="1" applyFill="1" applyBorder="1" applyAlignment="1">
      <alignment horizontal="left" vertical="center"/>
    </xf>
    <xf numFmtId="0" fontId="10" fillId="19" borderId="1"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0" fillId="8" borderId="1" xfId="0" applyFont="1" applyFill="1" applyBorder="1" applyAlignment="1">
      <alignment horizontal="left" vertical="center" wrapText="1"/>
    </xf>
    <xf numFmtId="0" fontId="14" fillId="0" borderId="1" xfId="0" applyFont="1" applyBorder="1" applyAlignment="1">
      <alignment horizontal="left" vertical="center" wrapText="1"/>
    </xf>
    <xf numFmtId="0" fontId="9" fillId="13" borderId="1" xfId="0" applyFont="1" applyFill="1" applyBorder="1" applyAlignment="1">
      <alignment horizontal="left" vertical="center" wrapText="1"/>
    </xf>
    <xf numFmtId="0" fontId="10" fillId="19" borderId="1" xfId="6" applyFont="1" applyFill="1" applyBorder="1" applyAlignment="1">
      <alignment horizontal="left" vertical="center" wrapText="1"/>
    </xf>
    <xf numFmtId="1" fontId="10" fillId="19" borderId="1" xfId="0" applyNumberFormat="1" applyFont="1" applyFill="1" applyBorder="1" applyAlignment="1">
      <alignment horizontal="left" vertical="center" wrapText="1"/>
    </xf>
    <xf numFmtId="0" fontId="10" fillId="0" borderId="1" xfId="6" applyFont="1" applyBorder="1" applyAlignment="1">
      <alignment horizontal="left" vertical="center" wrapText="1"/>
    </xf>
    <xf numFmtId="0" fontId="10" fillId="2" borderId="3" xfId="0" applyFont="1" applyFill="1" applyBorder="1" applyAlignment="1">
      <alignment vertical="center" wrapText="1"/>
    </xf>
    <xf numFmtId="0" fontId="10" fillId="2" borderId="3" xfId="0" applyFont="1" applyFill="1" applyBorder="1" applyAlignment="1">
      <alignment horizontal="left" vertical="center" wrapText="1"/>
    </xf>
    <xf numFmtId="0" fontId="10" fillId="2" borderId="1" xfId="0" applyFont="1" applyFill="1" applyBorder="1" applyAlignment="1">
      <alignment horizontal="left" vertical="center"/>
    </xf>
    <xf numFmtId="0" fontId="10" fillId="0" borderId="4" xfId="0" applyFont="1" applyBorder="1" applyAlignment="1">
      <alignment horizontal="left" vertical="center" wrapText="1"/>
    </xf>
    <xf numFmtId="0" fontId="10" fillId="2" borderId="4" xfId="0" applyFont="1" applyFill="1" applyBorder="1" applyAlignment="1">
      <alignment vertical="center" wrapText="1"/>
    </xf>
    <xf numFmtId="0" fontId="10" fillId="2" borderId="0" xfId="0" applyFont="1" applyFill="1" applyAlignment="1">
      <alignment horizontal="left" vertical="center"/>
    </xf>
    <xf numFmtId="1" fontId="12" fillId="0" borderId="4" xfId="0" applyNumberFormat="1" applyFont="1" applyBorder="1" applyAlignment="1">
      <alignment horizontal="center" vertical="center" wrapText="1"/>
    </xf>
    <xf numFmtId="0" fontId="10" fillId="2" borderId="4" xfId="0" applyFont="1" applyFill="1" applyBorder="1" applyAlignment="1">
      <alignment horizontal="left" vertical="center" wrapText="1"/>
    </xf>
    <xf numFmtId="0" fontId="10" fillId="2" borderId="0" xfId="0" applyFont="1" applyFill="1" applyAlignment="1">
      <alignment horizontal="left"/>
    </xf>
    <xf numFmtId="0" fontId="12" fillId="0" borderId="1" xfId="0" applyFont="1" applyBorder="1" applyAlignment="1">
      <alignment horizontal="left" vertical="center" wrapText="1"/>
    </xf>
    <xf numFmtId="0" fontId="10" fillId="5" borderId="1" xfId="2" applyFont="1" applyFill="1" applyBorder="1" applyAlignment="1">
      <alignment horizontal="left" vertical="center" wrapText="1"/>
    </xf>
    <xf numFmtId="14" fontId="10" fillId="2" borderId="1" xfId="0" applyNumberFormat="1" applyFont="1" applyFill="1" applyBorder="1" applyAlignment="1">
      <alignment horizontal="left" vertical="center" wrapText="1"/>
    </xf>
    <xf numFmtId="0" fontId="9" fillId="19" borderId="1" xfId="0" applyFont="1" applyFill="1" applyBorder="1" applyAlignment="1">
      <alignment horizontal="center" vertical="center" wrapText="1"/>
    </xf>
    <xf numFmtId="0" fontId="10" fillId="19" borderId="1" xfId="0" applyFont="1" applyFill="1" applyBorder="1" applyAlignment="1">
      <alignment horizontal="justify" vertical="center" wrapText="1"/>
    </xf>
    <xf numFmtId="0" fontId="10" fillId="8" borderId="1" xfId="0" applyFont="1" applyFill="1" applyBorder="1" applyAlignment="1">
      <alignment horizontal="left" vertical="center"/>
    </xf>
    <xf numFmtId="0" fontId="10" fillId="8" borderId="1" xfId="6" applyFont="1" applyFill="1" applyBorder="1" applyAlignment="1">
      <alignment horizontal="left" vertical="center" wrapText="1"/>
    </xf>
    <xf numFmtId="0" fontId="10" fillId="2" borderId="1" xfId="6" applyFont="1" applyFill="1" applyBorder="1" applyAlignment="1">
      <alignment horizontal="left" vertical="center" wrapText="1"/>
    </xf>
    <xf numFmtId="0" fontId="12" fillId="2" borderId="1" xfId="0" applyFont="1" applyFill="1" applyBorder="1" applyAlignment="1">
      <alignment horizontal="center" vertical="center" wrapText="1"/>
    </xf>
    <xf numFmtId="0" fontId="10" fillId="2" borderId="1" xfId="0" applyFont="1" applyFill="1" applyBorder="1" applyAlignment="1">
      <alignment horizontal="center" wrapText="1"/>
    </xf>
    <xf numFmtId="0" fontId="9" fillId="0" borderId="1" xfId="0" applyFont="1" applyBorder="1" applyAlignment="1">
      <alignment vertical="center" wrapText="1"/>
    </xf>
    <xf numFmtId="0" fontId="12" fillId="2" borderId="1" xfId="0" applyFont="1" applyFill="1" applyBorder="1" applyAlignment="1">
      <alignment vertical="center" wrapText="1"/>
    </xf>
    <xf numFmtId="0" fontId="9" fillId="2" borderId="1" xfId="0" applyFont="1" applyFill="1" applyBorder="1" applyAlignment="1">
      <alignment horizontal="left" vertical="center" wrapText="1"/>
    </xf>
    <xf numFmtId="0" fontId="12" fillId="0" borderId="1" xfId="0" applyFont="1" applyBorder="1" applyAlignment="1">
      <alignment vertical="center" wrapText="1"/>
    </xf>
    <xf numFmtId="0" fontId="12" fillId="5" borderId="1" xfId="2" applyFont="1" applyFill="1" applyBorder="1" applyAlignment="1">
      <alignment horizontal="left" vertical="center" wrapText="1"/>
    </xf>
    <xf numFmtId="0" fontId="12" fillId="0" borderId="1" xfId="0" applyFont="1" applyBorder="1" applyAlignment="1">
      <alignment horizontal="center" vertical="center" wrapText="1"/>
    </xf>
    <xf numFmtId="0" fontId="13" fillId="0" borderId="1" xfId="0" applyFont="1" applyBorder="1" applyAlignment="1">
      <alignment horizontal="left" vertical="center" wrapText="1"/>
    </xf>
    <xf numFmtId="0" fontId="10" fillId="0" borderId="1" xfId="0" applyFont="1" applyBorder="1" applyAlignment="1">
      <alignment horizontal="center" vertical="center"/>
    </xf>
    <xf numFmtId="0" fontId="12" fillId="14" borderId="9" xfId="0" applyFont="1" applyFill="1" applyBorder="1" applyAlignment="1">
      <alignment horizontal="left" vertical="center" wrapText="1"/>
    </xf>
    <xf numFmtId="0" fontId="12" fillId="14" borderId="0" xfId="0" applyFont="1" applyFill="1" applyAlignment="1">
      <alignment horizontal="left" vertical="center"/>
    </xf>
    <xf numFmtId="1" fontId="12" fillId="0" borderId="13" xfId="0" applyNumberFormat="1" applyFont="1" applyBorder="1" applyAlignment="1">
      <alignment horizontal="center" vertical="center" wrapText="1"/>
    </xf>
    <xf numFmtId="1" fontId="10" fillId="0" borderId="0" xfId="0" applyNumberFormat="1" applyFont="1" applyAlignment="1">
      <alignment horizontal="justify" vertical="top" wrapText="1"/>
    </xf>
    <xf numFmtId="0" fontId="10" fillId="0" borderId="1" xfId="0" applyFont="1" applyBorder="1" applyAlignment="1">
      <alignment horizontal="justify" vertical="center" wrapText="1"/>
    </xf>
    <xf numFmtId="0" fontId="9" fillId="0" borderId="0" xfId="0" applyFont="1" applyAlignment="1">
      <alignment horizontal="center" vertical="center"/>
    </xf>
    <xf numFmtId="0" fontId="10" fillId="0" borderId="0" xfId="0" applyFont="1" applyAlignment="1">
      <alignment wrapText="1"/>
    </xf>
    <xf numFmtId="0" fontId="10" fillId="0" borderId="0" xfId="0" applyFont="1" applyAlignment="1">
      <alignment horizontal="center" vertical="center"/>
    </xf>
    <xf numFmtId="0" fontId="10" fillId="0" borderId="0" xfId="0" applyFont="1" applyAlignment="1">
      <alignment vertical="center"/>
    </xf>
    <xf numFmtId="0" fontId="9" fillId="0" borderId="0" xfId="0" applyFont="1" applyAlignment="1">
      <alignment horizontal="center"/>
    </xf>
    <xf numFmtId="0" fontId="10" fillId="2" borderId="0" xfId="0" applyFont="1" applyFill="1" applyAlignment="1">
      <alignment horizontal="center" vertical="center" wrapText="1"/>
    </xf>
    <xf numFmtId="0" fontId="12" fillId="2" borderId="0" xfId="5" applyFont="1" applyFill="1"/>
    <xf numFmtId="0" fontId="10" fillId="8" borderId="0" xfId="0" applyFont="1" applyFill="1" applyAlignment="1">
      <alignment horizontal="left" vertical="center"/>
    </xf>
    <xf numFmtId="0" fontId="12" fillId="2" borderId="0" xfId="0" applyFont="1" applyFill="1"/>
    <xf numFmtId="0" fontId="13" fillId="2" borderId="0" xfId="0" applyFont="1" applyFill="1" applyAlignment="1">
      <alignment horizontal="justify" vertical="top"/>
    </xf>
    <xf numFmtId="0" fontId="13" fillId="2" borderId="2" xfId="0" applyFont="1" applyFill="1" applyBorder="1" applyAlignment="1">
      <alignment horizontal="justify" vertical="top"/>
    </xf>
    <xf numFmtId="0" fontId="13" fillId="2" borderId="1" xfId="0" applyFont="1" applyFill="1" applyBorder="1" applyAlignment="1">
      <alignment horizontal="justify" vertical="top"/>
    </xf>
    <xf numFmtId="0" fontId="10" fillId="23" borderId="0" xfId="0" applyFont="1" applyFill="1" applyAlignment="1">
      <alignment wrapText="1"/>
    </xf>
    <xf numFmtId="0" fontId="10" fillId="23" borderId="1" xfId="0" applyFont="1" applyFill="1" applyBorder="1" applyAlignment="1">
      <alignment horizontal="center" vertical="center" wrapText="1"/>
    </xf>
    <xf numFmtId="0" fontId="10" fillId="23" borderId="0" xfId="0" applyFont="1" applyFill="1" applyAlignment="1">
      <alignment horizontal="center" vertical="center" wrapText="1"/>
    </xf>
    <xf numFmtId="0" fontId="12" fillId="23" borderId="0" xfId="5" applyFont="1" applyFill="1" applyAlignment="1">
      <alignment wrapText="1"/>
    </xf>
    <xf numFmtId="0" fontId="12" fillId="24" borderId="1" xfId="4" applyFont="1" applyFill="1" applyBorder="1" applyAlignment="1">
      <alignment horizontal="center" vertical="center" wrapText="1"/>
    </xf>
    <xf numFmtId="0" fontId="10" fillId="25" borderId="0" xfId="0" applyFont="1" applyFill="1" applyAlignment="1">
      <alignment horizontal="left" vertical="center" wrapText="1"/>
    </xf>
    <xf numFmtId="0" fontId="10" fillId="23" borderId="0" xfId="0" applyFont="1" applyFill="1" applyAlignment="1">
      <alignment horizontal="left" vertical="center" wrapText="1"/>
    </xf>
    <xf numFmtId="0" fontId="10" fillId="23" borderId="0" xfId="0" applyFont="1" applyFill="1" applyAlignment="1">
      <alignment horizontal="left" wrapText="1"/>
    </xf>
    <xf numFmtId="0" fontId="12" fillId="24" borderId="0" xfId="0" applyFont="1" applyFill="1" applyAlignment="1">
      <alignment horizontal="left" vertical="center" wrapText="1"/>
    </xf>
    <xf numFmtId="0" fontId="10" fillId="23" borderId="0" xfId="0" applyFont="1" applyFill="1" applyAlignment="1">
      <alignment vertical="center" wrapText="1"/>
    </xf>
    <xf numFmtId="0" fontId="10" fillId="2" borderId="4" xfId="0" applyFont="1" applyFill="1" applyBorder="1" applyAlignment="1">
      <alignment horizontal="center" vertical="center" wrapText="1"/>
    </xf>
    <xf numFmtId="0" fontId="10" fillId="15" borderId="1" xfId="4" applyFont="1" applyFill="1" applyBorder="1" applyAlignment="1">
      <alignment horizontal="center" vertical="center" wrapText="1"/>
    </xf>
    <xf numFmtId="0" fontId="10" fillId="0" borderId="4" xfId="4" applyFont="1" applyBorder="1" applyAlignment="1">
      <alignment horizontal="center" vertical="center" wrapText="1"/>
    </xf>
    <xf numFmtId="0" fontId="10" fillId="2" borderId="7" xfId="0" applyFont="1" applyFill="1" applyBorder="1" applyAlignment="1">
      <alignment horizontal="center" vertical="center" wrapText="1"/>
    </xf>
    <xf numFmtId="0" fontId="9" fillId="0" borderId="0" xfId="0" applyFont="1"/>
    <xf numFmtId="0" fontId="10" fillId="26" borderId="1" xfId="0" applyFont="1" applyFill="1" applyBorder="1" applyAlignment="1">
      <alignment horizontal="center" vertical="center"/>
    </xf>
    <xf numFmtId="0" fontId="10" fillId="26" borderId="1" xfId="0" applyFont="1" applyFill="1" applyBorder="1" applyAlignment="1">
      <alignment horizontal="center" vertical="center" wrapText="1"/>
    </xf>
    <xf numFmtId="0" fontId="12" fillId="26" borderId="1" xfId="5" applyFont="1" applyFill="1" applyBorder="1"/>
    <xf numFmtId="0" fontId="12" fillId="27" borderId="1" xfId="4" applyFont="1" applyFill="1" applyBorder="1" applyAlignment="1">
      <alignment horizontal="center" vertical="center"/>
    </xf>
    <xf numFmtId="0" fontId="9" fillId="28" borderId="1" xfId="0" applyFont="1" applyFill="1" applyBorder="1" applyAlignment="1">
      <alignment horizontal="center" vertical="center" wrapText="1"/>
    </xf>
    <xf numFmtId="0" fontId="10" fillId="26" borderId="1" xfId="5" applyFont="1" applyFill="1" applyBorder="1" applyAlignment="1">
      <alignment horizontal="justify" vertical="center" wrapText="1"/>
    </xf>
    <xf numFmtId="0" fontId="10" fillId="26" borderId="1" xfId="4" applyFont="1" applyFill="1" applyBorder="1" applyAlignment="1">
      <alignment horizontal="center" vertical="center" wrapText="1"/>
    </xf>
    <xf numFmtId="0" fontId="12" fillId="26" borderId="1" xfId="4" applyFont="1" applyFill="1" applyBorder="1" applyAlignment="1">
      <alignment horizontal="center" vertical="center" wrapText="1"/>
    </xf>
    <xf numFmtId="0" fontId="12" fillId="27" borderId="1" xfId="4" applyFont="1" applyFill="1" applyBorder="1" applyAlignment="1">
      <alignment horizontal="justify" vertical="center" wrapText="1"/>
    </xf>
    <xf numFmtId="0" fontId="10" fillId="2" borderId="3" xfId="0" applyFont="1" applyFill="1" applyBorder="1" applyAlignment="1">
      <alignment vertical="center" wrapText="1"/>
    </xf>
    <xf numFmtId="0" fontId="10" fillId="2" borderId="4" xfId="0" applyFont="1" applyFill="1" applyBorder="1" applyAlignment="1">
      <alignment vertical="center" wrapText="1"/>
    </xf>
    <xf numFmtId="0" fontId="10" fillId="2" borderId="3"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10" fillId="0" borderId="1" xfId="0" applyFont="1" applyBorder="1" applyAlignment="1">
      <alignment horizontal="left" vertical="center" wrapText="1"/>
    </xf>
    <xf numFmtId="14" fontId="10" fillId="2" borderId="1" xfId="0" applyNumberFormat="1" applyFont="1" applyFill="1" applyBorder="1" applyAlignment="1">
      <alignment horizontal="left" vertical="center" wrapText="1"/>
    </xf>
    <xf numFmtId="0" fontId="10" fillId="2" borderId="1" xfId="0" applyFont="1" applyFill="1" applyBorder="1" applyAlignment="1">
      <alignment horizontal="left" vertical="center" wrapText="1"/>
    </xf>
    <xf numFmtId="14" fontId="10" fillId="0" borderId="1" xfId="0" applyNumberFormat="1" applyFont="1" applyBorder="1" applyAlignment="1">
      <alignment horizontal="left" vertical="center" wrapText="1"/>
    </xf>
    <xf numFmtId="0" fontId="10" fillId="0" borderId="1" xfId="5" applyFont="1" applyBorder="1" applyAlignment="1">
      <alignment horizontal="left" vertical="center" wrapText="1"/>
    </xf>
    <xf numFmtId="0" fontId="10" fillId="2" borderId="1" xfId="2" applyFont="1" applyFill="1" applyBorder="1" applyAlignment="1">
      <alignment horizontal="justify" vertical="center" wrapText="1"/>
    </xf>
    <xf numFmtId="0" fontId="13" fillId="2" borderId="1" xfId="2" applyFont="1" applyFill="1" applyBorder="1" applyAlignment="1">
      <alignment horizontal="justify" vertical="center" wrapText="1"/>
    </xf>
    <xf numFmtId="0" fontId="10" fillId="0" borderId="7" xfId="0" applyFont="1" applyBorder="1" applyAlignment="1">
      <alignment horizontal="left" vertical="center" wrapText="1"/>
    </xf>
    <xf numFmtId="0" fontId="10" fillId="2" borderId="7" xfId="0" applyFont="1" applyFill="1" applyBorder="1" applyAlignment="1">
      <alignment horizontal="left" vertical="center" wrapText="1"/>
    </xf>
    <xf numFmtId="0" fontId="9" fillId="0" borderId="1" xfId="0" applyFont="1" applyBorder="1" applyAlignment="1">
      <alignment horizontal="left" vertical="center" wrapText="1"/>
    </xf>
    <xf numFmtId="0" fontId="9" fillId="0" borderId="5" xfId="0" applyFont="1" applyBorder="1" applyAlignment="1">
      <alignment horizontal="center" vertical="center" wrapText="1"/>
    </xf>
    <xf numFmtId="0" fontId="9" fillId="0" borderId="8" xfId="0" applyFont="1" applyBorder="1" applyAlignment="1">
      <alignment horizontal="center" vertical="center" wrapText="1"/>
    </xf>
    <xf numFmtId="0" fontId="9" fillId="0" borderId="6"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4" xfId="0" applyFont="1" applyBorder="1" applyAlignment="1">
      <alignment horizontal="center" vertical="center" wrapText="1"/>
    </xf>
    <xf numFmtId="0" fontId="10" fillId="14" borderId="3" xfId="4" applyFont="1" applyFill="1" applyBorder="1" applyAlignment="1">
      <alignment horizontal="center" vertical="center" wrapText="1"/>
    </xf>
    <xf numFmtId="0" fontId="10" fillId="14" borderId="7" xfId="4" applyFont="1" applyFill="1" applyBorder="1" applyAlignment="1">
      <alignment horizontal="center" vertical="center" wrapText="1"/>
    </xf>
    <xf numFmtId="0" fontId="11" fillId="0" borderId="1" xfId="4" applyFont="1" applyBorder="1" applyAlignment="1">
      <alignment horizontal="center" vertical="center" wrapText="1"/>
    </xf>
    <xf numFmtId="0" fontId="12" fillId="14" borderId="1" xfId="4" applyFont="1" applyFill="1" applyBorder="1" applyAlignment="1">
      <alignment horizontal="center" vertical="center" wrapText="1"/>
    </xf>
    <xf numFmtId="0" fontId="12" fillId="14" borderId="1" xfId="4" applyFont="1" applyFill="1" applyBorder="1" applyAlignment="1">
      <alignment horizontal="center" vertical="center"/>
    </xf>
    <xf numFmtId="0" fontId="10" fillId="2" borderId="1" xfId="5" applyFont="1" applyFill="1" applyBorder="1" applyAlignment="1">
      <alignment horizontal="left" vertical="center" wrapText="1"/>
    </xf>
    <xf numFmtId="14" fontId="10" fillId="0" borderId="1" xfId="5" applyNumberFormat="1" applyFont="1" applyBorder="1" applyAlignment="1">
      <alignment horizontal="center" vertical="center" wrapText="1"/>
    </xf>
    <xf numFmtId="0" fontId="10" fillId="2" borderId="1" xfId="5" applyFont="1" applyFill="1" applyBorder="1" applyAlignment="1">
      <alignment horizontal="center" vertical="center" wrapText="1"/>
    </xf>
    <xf numFmtId="0" fontId="10" fillId="2" borderId="1" xfId="5" applyFont="1" applyFill="1" applyBorder="1" applyAlignment="1">
      <alignment horizontal="justify" vertical="center" wrapText="1"/>
    </xf>
    <xf numFmtId="0" fontId="9" fillId="0" borderId="1" xfId="0" applyFont="1" applyBorder="1" applyAlignment="1">
      <alignment horizontal="center" vertical="center" wrapText="1"/>
    </xf>
    <xf numFmtId="0" fontId="10" fillId="2" borderId="1"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10" fillId="0" borderId="1" xfId="0" applyFont="1" applyBorder="1" applyAlignment="1">
      <alignment vertical="center" wrapText="1"/>
    </xf>
    <xf numFmtId="0" fontId="10" fillId="0" borderId="3" xfId="0" applyFont="1" applyBorder="1" applyAlignment="1">
      <alignment vertical="center" wrapText="1"/>
    </xf>
    <xf numFmtId="0" fontId="10" fillId="0" borderId="4" xfId="0" applyFont="1" applyBorder="1" applyAlignment="1">
      <alignment vertical="center" wrapText="1"/>
    </xf>
    <xf numFmtId="0" fontId="10" fillId="2" borderId="3" xfId="0" applyFont="1" applyFill="1" applyBorder="1" applyAlignment="1">
      <alignment vertical="center"/>
    </xf>
    <xf numFmtId="0" fontId="10" fillId="2" borderId="4" xfId="0" applyFont="1" applyFill="1" applyBorder="1" applyAlignment="1">
      <alignment vertical="center"/>
    </xf>
    <xf numFmtId="0" fontId="10" fillId="2" borderId="1" xfId="0" applyFont="1" applyFill="1" applyBorder="1" applyAlignment="1">
      <alignment horizontal="center" vertical="center"/>
    </xf>
    <xf numFmtId="0" fontId="10" fillId="0" borderId="1" xfId="0" applyFont="1" applyBorder="1" applyAlignment="1">
      <alignment horizontal="center" vertical="center" wrapText="1"/>
    </xf>
    <xf numFmtId="0" fontId="10" fillId="2" borderId="3" xfId="0" applyFont="1" applyFill="1" applyBorder="1" applyAlignment="1">
      <alignment horizontal="left" vertical="center"/>
    </xf>
    <xf numFmtId="0" fontId="10" fillId="2" borderId="4" xfId="0" applyFont="1" applyFill="1" applyBorder="1" applyAlignment="1">
      <alignment horizontal="left" vertical="center"/>
    </xf>
    <xf numFmtId="1" fontId="12" fillId="0" borderId="3" xfId="0" applyNumberFormat="1" applyFont="1" applyBorder="1" applyAlignment="1">
      <alignment horizontal="center" vertical="center" wrapText="1"/>
    </xf>
    <xf numFmtId="1" fontId="12" fillId="0" borderId="4" xfId="0" applyNumberFormat="1" applyFont="1" applyBorder="1" applyAlignment="1">
      <alignment horizontal="center" vertical="center" wrapText="1"/>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0" borderId="1" xfId="0" applyFont="1" applyBorder="1" applyAlignment="1">
      <alignment horizontal="left" vertical="center" wrapText="1"/>
    </xf>
    <xf numFmtId="1" fontId="12" fillId="0" borderId="1" xfId="0" applyNumberFormat="1" applyFont="1" applyBorder="1" applyAlignment="1">
      <alignment horizontal="center" vertical="center" wrapText="1"/>
    </xf>
    <xf numFmtId="14" fontId="10" fillId="2" borderId="1" xfId="0" applyNumberFormat="1" applyFont="1" applyFill="1" applyBorder="1" applyAlignment="1">
      <alignment horizontal="center" vertical="center" wrapText="1"/>
    </xf>
    <xf numFmtId="0" fontId="10" fillId="2" borderId="1" xfId="2" applyFont="1" applyFill="1" applyBorder="1" applyAlignment="1">
      <alignment horizontal="center" vertical="center" wrapText="1"/>
    </xf>
    <xf numFmtId="0" fontId="10" fillId="2" borderId="0" xfId="0" applyFont="1" applyFill="1" applyAlignment="1">
      <alignment horizontal="center"/>
    </xf>
    <xf numFmtId="0" fontId="10" fillId="0" borderId="1" xfId="5" applyFont="1" applyBorder="1" applyAlignment="1">
      <alignment horizontal="justify" vertical="center" wrapText="1"/>
    </xf>
    <xf numFmtId="0" fontId="9" fillId="0" borderId="1" xfId="5" applyFont="1" applyBorder="1" applyAlignment="1">
      <alignment horizontal="center" vertical="center" wrapText="1"/>
    </xf>
    <xf numFmtId="0" fontId="10" fillId="0" borderId="1" xfId="5" applyFont="1" applyBorder="1" applyAlignment="1">
      <alignment horizontal="center" vertical="center" wrapText="1"/>
    </xf>
    <xf numFmtId="0" fontId="10" fillId="2" borderId="1" xfId="5" applyFont="1" applyFill="1" applyBorder="1" applyAlignment="1">
      <alignment horizontal="center" vertical="center"/>
    </xf>
    <xf numFmtId="0" fontId="10" fillId="2" borderId="1" xfId="0" applyFont="1" applyFill="1" applyBorder="1" applyAlignment="1">
      <alignment horizontal="left" vertical="center"/>
    </xf>
    <xf numFmtId="0" fontId="12" fillId="0" borderId="1" xfId="5" applyFont="1" applyBorder="1" applyAlignment="1">
      <alignment horizontal="center" vertical="center" wrapText="1"/>
    </xf>
    <xf numFmtId="0" fontId="12" fillId="0" borderId="1" xfId="5" applyFont="1" applyBorder="1" applyAlignment="1">
      <alignment horizontal="left" vertical="center" wrapText="1"/>
    </xf>
    <xf numFmtId="0" fontId="9" fillId="0" borderId="1" xfId="5" applyFont="1" applyBorder="1" applyAlignment="1">
      <alignment horizontal="left"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0" borderId="3" xfId="2" applyFont="1" applyFill="1" applyBorder="1" applyAlignment="1">
      <alignment horizontal="left" vertical="center" wrapText="1"/>
    </xf>
    <xf numFmtId="0" fontId="10" fillId="20" borderId="4" xfId="2" applyFont="1" applyFill="1" applyBorder="1" applyAlignment="1">
      <alignment horizontal="left" vertical="center" wrapText="1"/>
    </xf>
    <xf numFmtId="0" fontId="10" fillId="5" borderId="1" xfId="2" applyFont="1" applyFill="1" applyBorder="1" applyAlignment="1">
      <alignment horizontal="left" vertical="center" wrapText="1"/>
    </xf>
    <xf numFmtId="0" fontId="12" fillId="14" borderId="10" xfId="0" applyFont="1" applyFill="1" applyBorder="1" applyAlignment="1">
      <alignment horizontal="left" vertical="center" wrapText="1"/>
    </xf>
    <xf numFmtId="0" fontId="10" fillId="0" borderId="11" xfId="0" applyFont="1" applyBorder="1"/>
    <xf numFmtId="0" fontId="10" fillId="0" borderId="12" xfId="0" applyFont="1" applyBorder="1"/>
    <xf numFmtId="1" fontId="12" fillId="0" borderId="10" xfId="0" applyNumberFormat="1" applyFont="1" applyBorder="1" applyAlignment="1">
      <alignment horizontal="center" vertical="center" wrapText="1"/>
    </xf>
    <xf numFmtId="0" fontId="11" fillId="0" borderId="10" xfId="0" applyFont="1" applyBorder="1" applyAlignment="1">
      <alignment horizontal="left" vertical="center" wrapText="1"/>
    </xf>
    <xf numFmtId="0" fontId="9" fillId="0" borderId="11" xfId="0" applyFont="1" applyBorder="1"/>
    <xf numFmtId="0" fontId="9" fillId="0" borderId="12" xfId="0" applyFont="1" applyBorder="1"/>
    <xf numFmtId="0" fontId="12" fillId="0" borderId="10" xfId="0" applyFont="1" applyBorder="1" applyAlignment="1">
      <alignment horizontal="left" vertical="center" wrapText="1"/>
    </xf>
    <xf numFmtId="0" fontId="12" fillId="21" borderId="10" xfId="0" applyFont="1" applyFill="1" applyBorder="1" applyAlignment="1">
      <alignment horizontal="left" vertical="center"/>
    </xf>
    <xf numFmtId="0" fontId="12" fillId="21" borderId="10" xfId="0" applyFont="1" applyFill="1" applyBorder="1" applyAlignment="1">
      <alignment horizontal="left" vertical="center" wrapText="1"/>
    </xf>
    <xf numFmtId="0" fontId="12" fillId="14" borderId="10" xfId="0" applyFont="1" applyFill="1" applyBorder="1" applyAlignment="1">
      <alignment horizontal="center" vertical="center" wrapText="1"/>
    </xf>
    <xf numFmtId="0" fontId="12" fillId="0" borderId="10" xfId="0" applyFont="1" applyBorder="1" applyAlignment="1">
      <alignment horizontal="center" vertical="center" wrapText="1"/>
    </xf>
    <xf numFmtId="0" fontId="11" fillId="14" borderId="10" xfId="0" applyFont="1" applyFill="1" applyBorder="1" applyAlignment="1">
      <alignment horizontal="left" vertical="center" wrapText="1"/>
    </xf>
    <xf numFmtId="1" fontId="12" fillId="14" borderId="10" xfId="0" applyNumberFormat="1" applyFont="1" applyFill="1" applyBorder="1" applyAlignment="1">
      <alignment horizontal="left" vertical="center" wrapText="1"/>
    </xf>
    <xf numFmtId="14" fontId="12" fillId="14" borderId="10" xfId="0" applyNumberFormat="1" applyFont="1" applyFill="1" applyBorder="1" applyAlignment="1">
      <alignment horizontal="center" vertical="center" wrapText="1"/>
    </xf>
    <xf numFmtId="0" fontId="14" fillId="14" borderId="10" xfId="0" applyFont="1" applyFill="1" applyBorder="1" applyAlignment="1">
      <alignment horizontal="left" vertical="center" wrapText="1"/>
    </xf>
    <xf numFmtId="0" fontId="10" fillId="8" borderId="13" xfId="0" applyFont="1" applyFill="1" applyBorder="1" applyAlignment="1">
      <alignment horizontal="center" vertical="center" wrapText="1"/>
    </xf>
    <xf numFmtId="0" fontId="12" fillId="0" borderId="1" xfId="0" applyFont="1" applyBorder="1" applyAlignment="1">
      <alignment horizontal="center" vertical="center" wrapText="1"/>
    </xf>
    <xf numFmtId="0" fontId="10" fillId="20" borderId="1" xfId="2" applyFont="1" applyFill="1" applyBorder="1" applyAlignment="1">
      <alignment horizontal="center" vertical="center" wrapText="1"/>
    </xf>
    <xf numFmtId="0" fontId="9" fillId="2" borderId="1" xfId="0" applyFont="1" applyFill="1" applyBorder="1" applyAlignment="1">
      <alignment horizontal="center" vertical="center" wrapText="1"/>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1" xfId="0" applyFont="1" applyBorder="1" applyAlignment="1">
      <alignment horizontal="center" vertical="center"/>
    </xf>
    <xf numFmtId="0" fontId="10" fillId="22" borderId="1" xfId="0" applyFont="1" applyFill="1" applyBorder="1" applyAlignment="1">
      <alignment horizontal="center" vertical="center" wrapText="1"/>
    </xf>
    <xf numFmtId="0" fontId="7" fillId="0" borderId="1" xfId="4" applyFont="1" applyBorder="1" applyAlignment="1">
      <alignment horizontal="left" vertical="top"/>
    </xf>
    <xf numFmtId="0" fontId="6" fillId="6" borderId="1" xfId="4" applyFont="1" applyFill="1" applyBorder="1" applyAlignment="1">
      <alignment horizontal="center"/>
    </xf>
  </cellXfs>
  <cellStyles count="9">
    <cellStyle name="Millares 2" xfId="8" xr:uid="{8D9BC07F-1872-4842-8828-5CF385618294}"/>
    <cellStyle name="Moneda 2" xfId="3" xr:uid="{00000000-0005-0000-0000-000000000000}"/>
    <cellStyle name="Normal" xfId="0" builtinId="0"/>
    <cellStyle name="Normal 2" xfId="5" xr:uid="{00000000-0005-0000-0000-000002000000}"/>
    <cellStyle name="Normal 2 2" xfId="1" xr:uid="{00000000-0005-0000-0000-000003000000}"/>
    <cellStyle name="Normal 2 2 2" xfId="4" xr:uid="{00000000-0005-0000-0000-000004000000}"/>
    <cellStyle name="Normal 3" xfId="2" xr:uid="{00000000-0005-0000-0000-000005000000}"/>
    <cellStyle name="Porcentaje 2" xfId="7" xr:uid="{00000000-0005-0000-0000-000006000000}"/>
    <cellStyle name="TableStyleLight1" xfId="6" xr:uid="{00000000-0005-0000-0000-000007000000}"/>
  </cellStyles>
  <dxfs count="107">
    <dxf>
      <fill>
        <patternFill>
          <bgColor rgb="FFFF0000"/>
        </patternFill>
      </fill>
    </dxf>
    <dxf>
      <fill>
        <patternFill>
          <bgColor rgb="FF00B050"/>
        </patternFill>
      </fill>
    </dxf>
    <dxf>
      <fill>
        <patternFill>
          <bgColor rgb="FFFFFF00"/>
        </patternFill>
      </fill>
    </dxf>
    <dxf>
      <fill>
        <patternFill>
          <bgColor theme="5"/>
        </patternFill>
      </fill>
    </dxf>
    <dxf>
      <font>
        <sz val="11"/>
        <color rgb="FF000000"/>
        <name val="Calibri"/>
      </font>
      <fill>
        <patternFill patternType="solid">
          <fgColor rgb="FFFF0000"/>
          <bgColor rgb="FFFF0000"/>
        </patternFill>
      </fill>
    </dxf>
    <dxf>
      <font>
        <sz val="11"/>
        <color rgb="FF000000"/>
        <name val="Calibri"/>
      </font>
      <fill>
        <patternFill patternType="solid">
          <fgColor rgb="FF00B050"/>
          <bgColor rgb="FF00B050"/>
        </patternFill>
      </fill>
    </dxf>
    <dxf>
      <font>
        <sz val="11"/>
        <color rgb="FF000000"/>
        <name val="Calibri"/>
      </font>
      <fill>
        <patternFill patternType="solid">
          <fgColor rgb="FFFFFF00"/>
          <bgColor rgb="FFFFFF00"/>
        </patternFill>
      </fill>
    </dxf>
    <dxf>
      <font>
        <sz val="11"/>
        <color rgb="FF000000"/>
        <name val="Calibri"/>
      </font>
      <fill>
        <patternFill patternType="solid">
          <fgColor rgb="FFED7D31"/>
          <bgColor rgb="FFED7D31"/>
        </patternFill>
      </fill>
    </dxf>
    <dxf>
      <fill>
        <patternFill>
          <bgColor rgb="FFFF0000"/>
        </patternFill>
      </fill>
    </dxf>
    <dxf>
      <fill>
        <patternFill>
          <bgColor rgb="FF00B050"/>
        </patternFill>
      </fill>
    </dxf>
    <dxf>
      <fill>
        <patternFill>
          <bgColor rgb="FFFFFF00"/>
        </patternFill>
      </fill>
    </dxf>
    <dxf>
      <fill>
        <patternFill>
          <bgColor theme="5"/>
        </patternFill>
      </fill>
    </dxf>
    <dxf>
      <fill>
        <patternFill>
          <bgColor rgb="FFFF0000"/>
        </patternFill>
      </fill>
    </dxf>
    <dxf>
      <fill>
        <patternFill>
          <bgColor rgb="FF00B050"/>
        </patternFill>
      </fill>
    </dxf>
    <dxf>
      <fill>
        <patternFill>
          <bgColor rgb="FFFFFF00"/>
        </patternFill>
      </fill>
    </dxf>
    <dxf>
      <fill>
        <patternFill>
          <bgColor theme="5"/>
        </patternFill>
      </fill>
    </dxf>
    <dxf>
      <fill>
        <patternFill>
          <bgColor rgb="FFFF0000"/>
        </patternFill>
      </fill>
    </dxf>
    <dxf>
      <fill>
        <patternFill>
          <bgColor rgb="FF00B050"/>
        </patternFill>
      </fill>
    </dxf>
    <dxf>
      <fill>
        <patternFill>
          <bgColor rgb="FFFFFF00"/>
        </patternFill>
      </fill>
    </dxf>
    <dxf>
      <fill>
        <patternFill>
          <bgColor theme="5"/>
        </patternFill>
      </fill>
    </dxf>
    <dxf>
      <font>
        <sz val="11"/>
        <color rgb="FF000000"/>
        <name val="Calibri"/>
      </font>
      <fill>
        <patternFill>
          <bgColor rgb="FFED7D31"/>
        </patternFill>
      </fill>
    </dxf>
    <dxf>
      <fill>
        <patternFill>
          <bgColor rgb="FFFF0000"/>
        </patternFill>
      </fill>
    </dxf>
    <dxf>
      <fill>
        <patternFill>
          <bgColor rgb="FF00B050"/>
        </patternFill>
      </fill>
    </dxf>
    <dxf>
      <fill>
        <patternFill>
          <bgColor rgb="FFFFFF00"/>
        </patternFill>
      </fill>
    </dxf>
    <dxf>
      <fill>
        <patternFill>
          <bgColor theme="5"/>
        </patternFill>
      </fill>
    </dxf>
    <dxf>
      <fill>
        <patternFill>
          <bgColor rgb="FFFF0000"/>
        </patternFill>
      </fill>
    </dxf>
    <dxf>
      <fill>
        <patternFill>
          <bgColor rgb="FF00B050"/>
        </patternFill>
      </fill>
    </dxf>
    <dxf>
      <fill>
        <patternFill>
          <bgColor rgb="FFFFFF00"/>
        </patternFill>
      </fill>
    </dxf>
    <dxf>
      <fill>
        <patternFill>
          <bgColor theme="5"/>
        </patternFill>
      </fill>
    </dxf>
    <dxf>
      <fill>
        <patternFill>
          <bgColor rgb="FFFF0000"/>
        </patternFill>
      </fill>
    </dxf>
    <dxf>
      <fill>
        <patternFill>
          <bgColor rgb="FF00B050"/>
        </patternFill>
      </fill>
    </dxf>
    <dxf>
      <fill>
        <patternFill>
          <bgColor rgb="FFFFFF00"/>
        </patternFill>
      </fill>
    </dxf>
    <dxf>
      <fill>
        <patternFill>
          <bgColor theme="5"/>
        </patternFill>
      </fill>
    </dxf>
    <dxf>
      <font>
        <sz val="11"/>
        <color rgb="FF000000"/>
        <name val="Calibri"/>
      </font>
      <fill>
        <patternFill>
          <bgColor rgb="FFED7D31"/>
        </patternFill>
      </fill>
    </dxf>
    <dxf>
      <fill>
        <patternFill>
          <bgColor rgb="FFFF0000"/>
        </patternFill>
      </fill>
    </dxf>
    <dxf>
      <fill>
        <patternFill>
          <bgColor rgb="FF00B050"/>
        </patternFill>
      </fill>
    </dxf>
    <dxf>
      <fill>
        <patternFill>
          <bgColor rgb="FFFFFF00"/>
        </patternFill>
      </fill>
    </dxf>
    <dxf>
      <fill>
        <patternFill>
          <bgColor theme="5"/>
        </patternFill>
      </fill>
    </dxf>
    <dxf>
      <font>
        <b/>
        <i val="0"/>
        <color rgb="FF700000"/>
      </font>
      <fill>
        <patternFill>
          <bgColor rgb="FFFF4B4B"/>
        </patternFill>
      </fill>
    </dxf>
    <dxf>
      <font>
        <b/>
        <i val="0"/>
        <color theme="5" tint="-0.499984740745262"/>
      </font>
      <fill>
        <patternFill>
          <bgColor rgb="FFEF894B"/>
        </patternFill>
      </fill>
    </dxf>
    <dxf>
      <font>
        <b/>
        <i val="0"/>
        <color theme="7" tint="-0.499984740745262"/>
      </font>
      <fill>
        <patternFill>
          <bgColor theme="7" tint="0.59996337778862885"/>
        </patternFill>
      </fill>
    </dxf>
    <dxf>
      <font>
        <b/>
        <i val="0"/>
        <color theme="9" tint="-0.499984740745262"/>
      </font>
      <fill>
        <patternFill>
          <bgColor theme="9" tint="0.59996337778862885"/>
        </patternFill>
      </fill>
    </dxf>
    <dxf>
      <fill>
        <patternFill>
          <bgColor rgb="FFFF0000"/>
        </patternFill>
      </fill>
    </dxf>
    <dxf>
      <fill>
        <patternFill>
          <bgColor theme="5"/>
        </patternFill>
      </fill>
    </dxf>
    <dxf>
      <fill>
        <patternFill>
          <bgColor rgb="FFFFFF00"/>
        </patternFill>
      </fill>
    </dxf>
    <dxf>
      <fill>
        <patternFill>
          <bgColor rgb="FF00B050"/>
        </patternFill>
      </fill>
    </dxf>
    <dxf>
      <font>
        <sz val="11"/>
        <color rgb="FF000000"/>
        <name val="Calibri"/>
      </font>
      <fill>
        <patternFill patternType="solid">
          <fgColor rgb="FFFF0000"/>
          <bgColor rgb="FFFF0000"/>
        </patternFill>
      </fill>
    </dxf>
    <dxf>
      <font>
        <sz val="11"/>
        <color rgb="FF000000"/>
        <name val="Calibri"/>
      </font>
      <fill>
        <patternFill patternType="solid">
          <fgColor rgb="FFED7D31"/>
          <bgColor rgb="FFED7D31"/>
        </patternFill>
      </fill>
    </dxf>
    <dxf>
      <font>
        <sz val="11"/>
        <color rgb="FF000000"/>
        <name val="Calibri"/>
      </font>
      <fill>
        <patternFill patternType="solid">
          <fgColor rgb="FFFFFF00"/>
          <bgColor rgb="FFFFFF00"/>
        </patternFill>
      </fill>
    </dxf>
    <dxf>
      <font>
        <sz val="11"/>
        <color rgb="FF000000"/>
        <name val="Calibri"/>
      </font>
      <fill>
        <patternFill patternType="solid">
          <fgColor rgb="FF00B050"/>
          <bgColor rgb="FF00B050"/>
        </patternFill>
      </fill>
    </dxf>
    <dxf>
      <fill>
        <patternFill>
          <bgColor rgb="FFFF0000"/>
        </patternFill>
      </fill>
    </dxf>
    <dxf>
      <fill>
        <patternFill>
          <bgColor theme="5"/>
        </patternFill>
      </fill>
    </dxf>
    <dxf>
      <fill>
        <patternFill>
          <bgColor rgb="FFFFFF0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00B050"/>
        </patternFill>
      </fill>
    </dxf>
    <dxf>
      <font>
        <sz val="11"/>
        <color rgb="FF000000"/>
        <name val="Calibri"/>
      </font>
      <fill>
        <patternFill patternType="solid">
          <fgColor rgb="FFFF0000"/>
          <bgColor rgb="FFFF0000"/>
        </patternFill>
      </fill>
    </dxf>
    <dxf>
      <font>
        <sz val="11"/>
        <color rgb="FF000000"/>
        <name val="Calibri"/>
      </font>
      <fill>
        <patternFill patternType="solid">
          <fgColor rgb="FFED7D31"/>
          <bgColor rgb="FFED7D31"/>
        </patternFill>
      </fill>
    </dxf>
    <dxf>
      <font>
        <sz val="11"/>
        <color rgb="FF000000"/>
        <name val="Calibri"/>
      </font>
      <fill>
        <patternFill patternType="solid">
          <fgColor rgb="FFFFFF00"/>
          <bgColor rgb="FFFFFF00"/>
        </patternFill>
      </fill>
    </dxf>
    <dxf>
      <font>
        <sz val="11"/>
        <color rgb="FF000000"/>
        <name val="Calibri"/>
      </font>
      <fill>
        <patternFill patternType="solid">
          <fgColor rgb="FF00B050"/>
          <bgColor rgb="FF00B050"/>
        </patternFill>
      </fill>
    </dxf>
    <dxf>
      <fill>
        <patternFill>
          <bgColor rgb="FFFF0000"/>
        </patternFill>
      </fill>
    </dxf>
    <dxf>
      <fill>
        <patternFill>
          <bgColor theme="5"/>
        </patternFill>
      </fill>
    </dxf>
    <dxf>
      <fill>
        <patternFill>
          <bgColor rgb="FFFFFF0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00B050"/>
        </patternFill>
      </fill>
    </dxf>
    <dxf>
      <font>
        <sz val="11"/>
        <color rgb="FF000000"/>
        <name val="Calibri"/>
      </font>
      <fill>
        <patternFill>
          <bgColor rgb="FFFF0000"/>
        </patternFill>
      </fill>
    </dxf>
    <dxf>
      <font>
        <sz val="11"/>
        <color rgb="FF000000"/>
        <name val="Calibri"/>
      </font>
      <fill>
        <patternFill>
          <bgColor rgb="FFED7D31"/>
        </patternFill>
      </fill>
    </dxf>
    <dxf>
      <font>
        <sz val="11"/>
        <color rgb="FF000000"/>
        <name val="Calibri"/>
      </font>
      <fill>
        <patternFill>
          <bgColor rgb="FFFFFF00"/>
        </patternFill>
      </fill>
    </dxf>
    <dxf>
      <font>
        <sz val="11"/>
        <color rgb="FF000000"/>
        <name val="Calibri"/>
      </font>
      <fill>
        <patternFill>
          <bgColor rgb="FF00B050"/>
        </patternFill>
      </fill>
    </dxf>
    <dxf>
      <fill>
        <patternFill>
          <bgColor rgb="FFFF0000"/>
        </patternFill>
      </fill>
    </dxf>
    <dxf>
      <fill>
        <patternFill>
          <bgColor theme="5"/>
        </patternFill>
      </fill>
    </dxf>
    <dxf>
      <fill>
        <patternFill>
          <bgColor rgb="FFFFFF0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00B050"/>
        </patternFill>
      </fill>
    </dxf>
    <dxf>
      <font>
        <sz val="11"/>
        <color rgb="FF000000"/>
        <name val="Calibri"/>
      </font>
      <fill>
        <patternFill>
          <bgColor rgb="FFFF0000"/>
        </patternFill>
      </fill>
    </dxf>
    <dxf>
      <font>
        <sz val="11"/>
        <color rgb="FF000000"/>
        <name val="Calibri"/>
      </font>
      <fill>
        <patternFill>
          <bgColor rgb="FFED7D31"/>
        </patternFill>
      </fill>
    </dxf>
    <dxf>
      <font>
        <sz val="11"/>
        <color rgb="FF000000"/>
        <name val="Calibri"/>
      </font>
      <fill>
        <patternFill>
          <bgColor rgb="FFFFFF00"/>
        </patternFill>
      </fill>
    </dxf>
    <dxf>
      <font>
        <sz val="11"/>
        <color rgb="FF000000"/>
        <name val="Calibri"/>
      </font>
      <fill>
        <patternFill>
          <bgColor rgb="FF00B050"/>
        </patternFill>
      </fill>
    </dxf>
    <dxf>
      <fill>
        <patternFill>
          <bgColor rgb="FFFF0000"/>
        </patternFill>
      </fill>
    </dxf>
    <dxf>
      <fill>
        <patternFill>
          <bgColor theme="5"/>
        </patternFill>
      </fill>
    </dxf>
    <dxf>
      <fill>
        <patternFill>
          <bgColor rgb="FFFFFF00"/>
        </patternFill>
      </fill>
    </dxf>
    <dxf>
      <fill>
        <patternFill>
          <bgColor rgb="FF00B050"/>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colors>
    <mruColors>
      <color rgb="FF1800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calcChain" Target="calcChain.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D168D243-B5D0-4ABC-AF6F-482D654817C0}"/>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72D2682E-457F-433F-B3E9-83217380B607}"/>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2FBBC175-B16B-4A00-98DD-E9221D2B517A}"/>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4ECB149E-B3DC-4AB2-9703-CFC8ED1D575A}"/>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3C0E2B32-19AF-4293-8F57-BDFA782959B2}"/>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D4ABCD8D-47E8-488D-A3E9-6FA6028EE3C4}"/>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5AF2E1B0-5562-4178-ADC7-B4B8E062B230}"/>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C91A5FEA-556A-4415-A05D-11E93B07208E}"/>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carli/Documents/IDRD%202021/RIESGOS%20DE%20CORRUPCI&#211;N/MR%20Instrumentos%20financiacion%20V13.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d.docs.live.net/Users/USUARIO/AppData/Local/Temp/Rar$DIa2716.43797/corrupcion-gestion-documental.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d.docs.live.net/Users/USUARIO/AppData/Local/Temp/Rar$DIa2716.38629/corrupcion%20tecnologia.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d.docs.live.net/Users/USUARIO/AppData/Local/Temp/Rar$DIa2716.48301/corrupcion-control-disciplinario%20.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d.docs.live.net/Users/USUARIO/AppData/Local/Temp/Rar$DIa2716.41791/CORRUPCION%20CONTROL%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USUARIO/AppData/Local/Temp/Rar$DIa6464.16871/CORRUPCION%20CONSTRUCCIONE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Users/KELLY%20SERRANO/Documents/Cuarentena/PAAC/2do%20seguimiento%202020/Documentos%20PAAC%20web/riesgos%20corrucpcion%202020/Parque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Users/USUARIO/AppData/Local/Temp/Rar$DIa6464.3972/corrupcion_comunicaciones%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docs.live.net/Users/USUARIO/AppData/Local/Temp/Rar$DIa6464.17866/corrupcion%20talento%20humano%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d.docs.live.net/Users/USUARIO/AppData/Local/Temp/Rar$DIa6464.40619/corrupcion_financiera.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IDRD\Informes%20control%20interno\Respuesta%20OCI%20348063\7.%20GestionFinanciera2409202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d.docs.live.net/Users/USUARIO/AppData/Local/Temp/Rar$DIa6464.6117/corrupcion%20%20recursos%20fisicos%20%20%2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d.docs.live.net/Users/USUARIO/AppData/Local/Temp/Rar$DIa2716.1057/corrupcion%20juridica%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estro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row r="1">
          <cell r="B1" t="str">
            <v>SI</v>
          </cell>
        </row>
        <row r="2">
          <cell r="B2" t="str">
            <v>NO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Riesgos"/>
      <sheetName val="Criterios impacto 1"/>
      <sheetName val="Parámetros"/>
    </sheetNames>
    <sheetDataSet>
      <sheetData sheetId="0" refreshError="1"/>
      <sheetData sheetId="1"/>
      <sheetData sheetId="2">
        <row r="2">
          <cell r="A2" t="str">
            <v>FuerteFuerte</v>
          </cell>
          <cell r="B2" t="str">
            <v>Fuerte</v>
          </cell>
        </row>
        <row r="3">
          <cell r="A3" t="str">
            <v>FuerteModerado</v>
          </cell>
          <cell r="B3" t="str">
            <v>Moderado</v>
          </cell>
        </row>
        <row r="4">
          <cell r="A4" t="str">
            <v>FuerteDébil</v>
          </cell>
          <cell r="B4" t="str">
            <v>Débil</v>
          </cell>
        </row>
        <row r="5">
          <cell r="A5" t="str">
            <v>ModeradoFuerte</v>
          </cell>
          <cell r="B5" t="str">
            <v>Moderado</v>
          </cell>
        </row>
        <row r="6">
          <cell r="A6" t="str">
            <v>ModeradoModerado</v>
          </cell>
          <cell r="B6" t="str">
            <v>Moderado</v>
          </cell>
        </row>
        <row r="7">
          <cell r="A7" t="str">
            <v>ModeradoDébil</v>
          </cell>
          <cell r="B7" t="str">
            <v>Débil</v>
          </cell>
        </row>
        <row r="8">
          <cell r="A8" t="str">
            <v>DébilFuerte</v>
          </cell>
          <cell r="B8" t="str">
            <v>Débil</v>
          </cell>
        </row>
        <row r="9">
          <cell r="A9" t="str">
            <v>DébilModerado</v>
          </cell>
          <cell r="B9" t="str">
            <v>Débil</v>
          </cell>
        </row>
        <row r="10">
          <cell r="A10" t="str">
            <v>DébilDébil</v>
          </cell>
          <cell r="B10" t="str">
            <v>Débil</v>
          </cell>
        </row>
        <row r="13">
          <cell r="A13" t="str">
            <v>FuerteDirectamenteDirectamente</v>
          </cell>
          <cell r="B13">
            <v>2</v>
          </cell>
        </row>
        <row r="14">
          <cell r="A14" t="str">
            <v>FuerteDirectamenteIndirectamente</v>
          </cell>
          <cell r="B14">
            <v>2</v>
          </cell>
        </row>
        <row r="15">
          <cell r="A15" t="str">
            <v>FuerteDirectamenteNo Disminuye</v>
          </cell>
          <cell r="B15">
            <v>2</v>
          </cell>
        </row>
        <row r="16">
          <cell r="A16" t="str">
            <v>FuerteNo disminuyeDirectamente</v>
          </cell>
          <cell r="B16">
            <v>0</v>
          </cell>
        </row>
        <row r="17">
          <cell r="A17" t="str">
            <v>ModeradoDirectamenteDirectamente</v>
          </cell>
          <cell r="B17">
            <v>1</v>
          </cell>
        </row>
        <row r="18">
          <cell r="A18" t="str">
            <v>ModeradoDirectamenteIndirectamente</v>
          </cell>
          <cell r="B18">
            <v>1</v>
          </cell>
        </row>
        <row r="19">
          <cell r="A19" t="str">
            <v>ModeradoDirectamenteNo disminuye</v>
          </cell>
          <cell r="B19">
            <v>1</v>
          </cell>
        </row>
        <row r="20">
          <cell r="A20" t="str">
            <v>ModeradoNo DisminuyeDirectamente</v>
          </cell>
          <cell r="B20">
            <v>0</v>
          </cell>
        </row>
        <row r="21">
          <cell r="A21" t="str">
            <v>DébilDirectamenteDirectamente</v>
          </cell>
          <cell r="B21">
            <v>0</v>
          </cell>
        </row>
        <row r="22">
          <cell r="A22" t="str">
            <v>DébilDirectamenteIndirectamente</v>
          </cell>
          <cell r="B22">
            <v>0</v>
          </cell>
        </row>
        <row r="23">
          <cell r="A23" t="str">
            <v>DébilDirectamenteNo disminuye</v>
          </cell>
          <cell r="B23">
            <v>0</v>
          </cell>
        </row>
        <row r="24">
          <cell r="A24" t="str">
            <v>DébilNo DisminuyeDirectamente</v>
          </cell>
          <cell r="B24">
            <v>0</v>
          </cell>
        </row>
        <row r="27">
          <cell r="A27" t="str">
            <v>FuerteDirectamenteDirectamente</v>
          </cell>
          <cell r="B27">
            <v>2</v>
          </cell>
        </row>
        <row r="28">
          <cell r="A28" t="str">
            <v>FuerteDirectamenteIndirectamente</v>
          </cell>
          <cell r="B28">
            <v>1</v>
          </cell>
        </row>
        <row r="29">
          <cell r="A29" t="str">
            <v>FuerteDirectamenteNo Disminuye</v>
          </cell>
          <cell r="B29">
            <v>0</v>
          </cell>
        </row>
        <row r="30">
          <cell r="A30" t="str">
            <v>FuerteNo disminuyeDirectamente</v>
          </cell>
          <cell r="B30">
            <v>2</v>
          </cell>
        </row>
        <row r="31">
          <cell r="A31" t="str">
            <v>ModeradoDirectamenteDirectamente</v>
          </cell>
          <cell r="B31">
            <v>1</v>
          </cell>
        </row>
        <row r="32">
          <cell r="A32" t="str">
            <v>ModeradoDirectamenteIndirectamente</v>
          </cell>
          <cell r="B32">
            <v>0</v>
          </cell>
        </row>
        <row r="33">
          <cell r="A33" t="str">
            <v>ModeradoDirectamenteNo disminuye</v>
          </cell>
          <cell r="B33">
            <v>0</v>
          </cell>
        </row>
        <row r="34">
          <cell r="A34" t="str">
            <v>ModeradoNo DisminuyeDirectamente</v>
          </cell>
          <cell r="B34">
            <v>1</v>
          </cell>
        </row>
        <row r="35">
          <cell r="A35" t="str">
            <v>DébilDirectamenteDirectamente</v>
          </cell>
          <cell r="B35">
            <v>0</v>
          </cell>
        </row>
        <row r="36">
          <cell r="A36" t="str">
            <v>DébilDirectamenteIndirectamente</v>
          </cell>
          <cell r="B36">
            <v>0</v>
          </cell>
        </row>
        <row r="37">
          <cell r="A37" t="str">
            <v>DébilDirectamenteNo disminuye</v>
          </cell>
          <cell r="B37">
            <v>0</v>
          </cell>
        </row>
        <row r="38">
          <cell r="A38" t="str">
            <v>DébilNo DisminuyeDirectamente</v>
          </cell>
          <cell r="B38">
            <v>0</v>
          </cell>
        </row>
        <row r="56">
          <cell r="A56" t="str">
            <v>Raro (1)Insignificante (1)</v>
          </cell>
          <cell r="B56" t="str">
            <v>Bajo (1)</v>
          </cell>
        </row>
        <row r="57">
          <cell r="A57" t="str">
            <v>Raro (1)Menor (2)</v>
          </cell>
          <cell r="B57" t="str">
            <v>Bajo (2)</v>
          </cell>
        </row>
        <row r="58">
          <cell r="A58" t="str">
            <v>Raro (1)Moderado (3)</v>
          </cell>
          <cell r="B58" t="str">
            <v>Moderado (3)</v>
          </cell>
        </row>
        <row r="59">
          <cell r="A59" t="str">
            <v>Raro (1)Mayor (4)</v>
          </cell>
          <cell r="B59" t="str">
            <v>Alto (4)</v>
          </cell>
        </row>
        <row r="60">
          <cell r="A60" t="str">
            <v>Raro (1)Catastrófico (5)</v>
          </cell>
          <cell r="B60" t="str">
            <v>Alto (5)</v>
          </cell>
        </row>
        <row r="61">
          <cell r="A61" t="str">
            <v>Improbable (2)Insignificante (1)</v>
          </cell>
          <cell r="B61" t="str">
            <v>Bajo (2)</v>
          </cell>
        </row>
        <row r="62">
          <cell r="A62" t="str">
            <v>Improbable (2)Menor (2)</v>
          </cell>
          <cell r="B62" t="str">
            <v>Bajo (4)</v>
          </cell>
        </row>
        <row r="63">
          <cell r="A63" t="str">
            <v>Improbable (2)Moderado (3)</v>
          </cell>
          <cell r="B63" t="str">
            <v>Moderado (6)</v>
          </cell>
        </row>
        <row r="64">
          <cell r="A64" t="str">
            <v>Improbable (2)Mayor (4)</v>
          </cell>
          <cell r="B64" t="str">
            <v>Alto (8)</v>
          </cell>
        </row>
        <row r="65">
          <cell r="A65" t="str">
            <v>Improbable (2)Catastrófico (5)</v>
          </cell>
          <cell r="B65" t="str">
            <v>Extremo (10)</v>
          </cell>
        </row>
        <row r="66">
          <cell r="A66" t="str">
            <v>Posible (3)Insignificante (1)</v>
          </cell>
          <cell r="B66" t="str">
            <v>Bajo (3)</v>
          </cell>
        </row>
        <row r="67">
          <cell r="A67" t="str">
            <v>Posible (3)Menor (2)</v>
          </cell>
          <cell r="B67" t="str">
            <v>Moderado (6)</v>
          </cell>
        </row>
        <row r="68">
          <cell r="A68" t="str">
            <v>Posible (3)Moderado (3)</v>
          </cell>
          <cell r="B68" t="str">
            <v>Alto (9)</v>
          </cell>
        </row>
        <row r="69">
          <cell r="A69" t="str">
            <v>Posible (3)Mayor (4)</v>
          </cell>
          <cell r="B69" t="str">
            <v>Extremo (12)</v>
          </cell>
        </row>
        <row r="70">
          <cell r="A70" t="str">
            <v>Posible (3)Catastrófico (5)</v>
          </cell>
          <cell r="B70" t="str">
            <v>Extremo (15)</v>
          </cell>
        </row>
        <row r="71">
          <cell r="A71" t="str">
            <v>Probable (4)Insignificante (1)</v>
          </cell>
          <cell r="B71" t="str">
            <v>Moderado (4)</v>
          </cell>
        </row>
        <row r="72">
          <cell r="A72" t="str">
            <v>Probable (4)Menor (2)</v>
          </cell>
          <cell r="B72" t="str">
            <v>Alto (8)</v>
          </cell>
        </row>
        <row r="73">
          <cell r="A73" t="str">
            <v>Probable (4)Moderado (3)</v>
          </cell>
          <cell r="B73" t="str">
            <v>Alto (12)</v>
          </cell>
        </row>
        <row r="74">
          <cell r="A74" t="str">
            <v>Probable (4)Mayor (4)</v>
          </cell>
          <cell r="B74" t="str">
            <v>Extremo (16)</v>
          </cell>
        </row>
        <row r="75">
          <cell r="A75" t="str">
            <v>Probable (4)Catastrófico (5)</v>
          </cell>
          <cell r="B75" t="str">
            <v>Extremo (20)</v>
          </cell>
        </row>
        <row r="76">
          <cell r="A76" t="str">
            <v>Casi Seguro (5)Insignificante (1)</v>
          </cell>
          <cell r="B76" t="str">
            <v>Alto (5)</v>
          </cell>
        </row>
        <row r="77">
          <cell r="A77" t="str">
            <v>Casi Seguro (5)Menor (2)</v>
          </cell>
          <cell r="B77" t="str">
            <v>Alto (10)</v>
          </cell>
        </row>
        <row r="78">
          <cell r="A78" t="str">
            <v>Casi Seguro (5)Moderado (3)</v>
          </cell>
          <cell r="B78" t="str">
            <v>Extremo (15)</v>
          </cell>
        </row>
        <row r="79">
          <cell r="A79" t="str">
            <v>Casi Seguro (5)Mayor (4)</v>
          </cell>
          <cell r="B79" t="str">
            <v>Extremo (20)</v>
          </cell>
        </row>
        <row r="80">
          <cell r="A80" t="str">
            <v>Casi Seguro (5)Catastrófico (5)</v>
          </cell>
          <cell r="B80" t="str">
            <v>Extremo (25)</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Riesgos"/>
      <sheetName val="Criterios impacto"/>
      <sheetName val="Parámetros"/>
    </sheetNames>
    <sheetDataSet>
      <sheetData sheetId="0" refreshError="1"/>
      <sheetData sheetId="1"/>
      <sheetData sheetId="2">
        <row r="2">
          <cell r="A2" t="str">
            <v>FuerteFuerte</v>
          </cell>
          <cell r="B2" t="str">
            <v>Fuerte</v>
          </cell>
        </row>
        <row r="3">
          <cell r="A3" t="str">
            <v>FuerteModerado</v>
          </cell>
          <cell r="B3" t="str">
            <v>Moderado</v>
          </cell>
        </row>
        <row r="4">
          <cell r="A4" t="str">
            <v>FuerteDébil</v>
          </cell>
          <cell r="B4" t="str">
            <v>Débil</v>
          </cell>
        </row>
        <row r="5">
          <cell r="A5" t="str">
            <v>ModeradoFuerte</v>
          </cell>
          <cell r="B5" t="str">
            <v>Moderado</v>
          </cell>
        </row>
        <row r="6">
          <cell r="A6" t="str">
            <v>ModeradoModerado</v>
          </cell>
          <cell r="B6" t="str">
            <v>Moderado</v>
          </cell>
        </row>
        <row r="7">
          <cell r="A7" t="str">
            <v>ModeradoDébil</v>
          </cell>
          <cell r="B7" t="str">
            <v>Débil</v>
          </cell>
        </row>
        <row r="8">
          <cell r="A8" t="str">
            <v>DébilFuerte</v>
          </cell>
          <cell r="B8" t="str">
            <v>Débil</v>
          </cell>
        </row>
        <row r="9">
          <cell r="A9" t="str">
            <v>DébilModerado</v>
          </cell>
          <cell r="B9" t="str">
            <v>Débil</v>
          </cell>
        </row>
        <row r="10">
          <cell r="A10" t="str">
            <v>DébilDébil</v>
          </cell>
          <cell r="B10" t="str">
            <v>Débil</v>
          </cell>
        </row>
        <row r="56">
          <cell r="A56" t="str">
            <v>Raro (1)Insignificante (1)</v>
          </cell>
          <cell r="B56" t="str">
            <v>Bajo (1)</v>
          </cell>
        </row>
        <row r="57">
          <cell r="A57" t="str">
            <v>Raro (1)Menor (2)</v>
          </cell>
          <cell r="B57" t="str">
            <v>Bajo (2)</v>
          </cell>
        </row>
        <row r="58">
          <cell r="A58" t="str">
            <v>Raro (1)Moderado (3)</v>
          </cell>
          <cell r="B58" t="str">
            <v>Moderado (3)</v>
          </cell>
        </row>
        <row r="59">
          <cell r="A59" t="str">
            <v>Raro (1)Mayor (4)</v>
          </cell>
          <cell r="B59" t="str">
            <v>Alto (4)</v>
          </cell>
        </row>
        <row r="60">
          <cell r="A60" t="str">
            <v>Raro (1)Catastrófico (5)</v>
          </cell>
          <cell r="B60" t="str">
            <v>Alto (5)</v>
          </cell>
        </row>
        <row r="61">
          <cell r="A61" t="str">
            <v>Improbable (2)Insignificante (1)</v>
          </cell>
          <cell r="B61" t="str">
            <v>Bajo (2)</v>
          </cell>
        </row>
        <row r="62">
          <cell r="A62" t="str">
            <v>Improbable (2)Menor (2)</v>
          </cell>
          <cell r="B62" t="str">
            <v>Bajo (4)</v>
          </cell>
        </row>
        <row r="63">
          <cell r="A63" t="str">
            <v>Improbable (2)Moderado (3)</v>
          </cell>
          <cell r="B63" t="str">
            <v>Moderado (6)</v>
          </cell>
        </row>
        <row r="64">
          <cell r="A64" t="str">
            <v>Improbable (2)Mayor (4)</v>
          </cell>
          <cell r="B64" t="str">
            <v>Alto (8)</v>
          </cell>
        </row>
        <row r="65">
          <cell r="A65" t="str">
            <v>Improbable (2)Catastrófico (5)</v>
          </cell>
          <cell r="B65" t="str">
            <v>Extremo (10)</v>
          </cell>
        </row>
        <row r="66">
          <cell r="A66" t="str">
            <v>Posible (3)Insignificante (1)</v>
          </cell>
          <cell r="B66" t="str">
            <v>Bajo (3)</v>
          </cell>
        </row>
        <row r="67">
          <cell r="A67" t="str">
            <v>Posible (3)Menor (2)</v>
          </cell>
          <cell r="B67" t="str">
            <v>Moderado (6)</v>
          </cell>
        </row>
        <row r="68">
          <cell r="A68" t="str">
            <v>Posible (3)Moderado (3)</v>
          </cell>
          <cell r="B68" t="str">
            <v>Alto (9)</v>
          </cell>
        </row>
        <row r="69">
          <cell r="A69" t="str">
            <v>Posible (3)Mayor (4)</v>
          </cell>
          <cell r="B69" t="str">
            <v>Extremo (12)</v>
          </cell>
        </row>
        <row r="70">
          <cell r="A70" t="str">
            <v>Posible (3)Catastrófico (5)</v>
          </cell>
          <cell r="B70" t="str">
            <v>Extremo (15)</v>
          </cell>
        </row>
        <row r="71">
          <cell r="A71" t="str">
            <v>Probable (4)Insignificante (1)</v>
          </cell>
          <cell r="B71" t="str">
            <v>Moderado (4)</v>
          </cell>
        </row>
        <row r="72">
          <cell r="A72" t="str">
            <v>Probable (4)Menor (2)</v>
          </cell>
          <cell r="B72" t="str">
            <v>Alto (8)</v>
          </cell>
        </row>
        <row r="73">
          <cell r="A73" t="str">
            <v>Probable (4)Moderado (3)</v>
          </cell>
          <cell r="B73" t="str">
            <v>Alto (12)</v>
          </cell>
        </row>
        <row r="74">
          <cell r="A74" t="str">
            <v>Probable (4)Mayor (4)</v>
          </cell>
          <cell r="B74" t="str">
            <v>Extremo (16)</v>
          </cell>
        </row>
        <row r="75">
          <cell r="A75" t="str">
            <v>Probable (4)Catastrófico (5)</v>
          </cell>
          <cell r="B75" t="str">
            <v>Extremo (20)</v>
          </cell>
        </row>
        <row r="76">
          <cell r="A76" t="str">
            <v>Casi Seguro (5)Insignificante (1)</v>
          </cell>
          <cell r="B76" t="str">
            <v>Alto (5)</v>
          </cell>
        </row>
        <row r="77">
          <cell r="A77" t="str">
            <v>Casi Seguro (5)Menor (2)</v>
          </cell>
          <cell r="B77" t="str">
            <v>Alto (10)</v>
          </cell>
        </row>
        <row r="78">
          <cell r="A78" t="str">
            <v>Casi Seguro (5)Moderado (3)</v>
          </cell>
          <cell r="B78" t="str">
            <v>Extremo (15)</v>
          </cell>
        </row>
        <row r="79">
          <cell r="A79" t="str">
            <v>Casi Seguro (5)Mayor (4)</v>
          </cell>
          <cell r="B79" t="str">
            <v>Extremo (20)</v>
          </cell>
        </row>
        <row r="80">
          <cell r="A80" t="str">
            <v>Casi Seguro (5)Catastrófico (5)</v>
          </cell>
          <cell r="B80" t="str">
            <v>Extremo (25)</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os impacto 1"/>
      <sheetName val="Matriz Riesgos"/>
      <sheetName val="Parámetros"/>
    </sheetNames>
    <sheetDataSet>
      <sheetData sheetId="0"/>
      <sheetData sheetId="1" refreshError="1"/>
      <sheetData sheetId="2">
        <row r="13">
          <cell r="A13" t="str">
            <v>FuerteDirectamenteDirectamente</v>
          </cell>
          <cell r="B13">
            <v>2</v>
          </cell>
        </row>
        <row r="14">
          <cell r="A14" t="str">
            <v>FuerteDirectamenteIndirectamente</v>
          </cell>
          <cell r="B14">
            <v>2</v>
          </cell>
        </row>
        <row r="15">
          <cell r="A15" t="str">
            <v>FuerteDirectamenteNo Disminuye</v>
          </cell>
          <cell r="B15">
            <v>2</v>
          </cell>
        </row>
        <row r="16">
          <cell r="A16" t="str">
            <v>FuerteNo disminuyeDirectamente</v>
          </cell>
          <cell r="B16">
            <v>0</v>
          </cell>
        </row>
        <row r="17">
          <cell r="A17" t="str">
            <v>ModeradoDirectamenteDirectamente</v>
          </cell>
          <cell r="B17">
            <v>1</v>
          </cell>
        </row>
        <row r="18">
          <cell r="A18" t="str">
            <v>ModeradoDirectamenteIndirectamente</v>
          </cell>
          <cell r="B18">
            <v>1</v>
          </cell>
        </row>
        <row r="19">
          <cell r="A19" t="str">
            <v>ModeradoDirectamenteNo disminuye</v>
          </cell>
          <cell r="B19">
            <v>1</v>
          </cell>
        </row>
        <row r="20">
          <cell r="A20" t="str">
            <v>ModeradoNo DisminuyeDirectamente</v>
          </cell>
          <cell r="B20">
            <v>0</v>
          </cell>
        </row>
        <row r="21">
          <cell r="A21" t="str">
            <v>DébilDirectamenteDirectamente</v>
          </cell>
          <cell r="B21">
            <v>0</v>
          </cell>
        </row>
        <row r="22">
          <cell r="A22" t="str">
            <v>DébilDirectamenteIndirectamente</v>
          </cell>
          <cell r="B22">
            <v>0</v>
          </cell>
        </row>
        <row r="23">
          <cell r="A23" t="str">
            <v>DébilDirectamenteNo disminuye</v>
          </cell>
          <cell r="B23">
            <v>0</v>
          </cell>
        </row>
        <row r="24">
          <cell r="A24" t="str">
            <v>DébilNo DisminuyeDirectamente</v>
          </cell>
          <cell r="B24">
            <v>0</v>
          </cell>
        </row>
        <row r="27">
          <cell r="A27" t="str">
            <v>FuerteDirectamenteDirectamente</v>
          </cell>
          <cell r="B27">
            <v>2</v>
          </cell>
        </row>
        <row r="28">
          <cell r="A28" t="str">
            <v>FuerteDirectamenteIndirectamente</v>
          </cell>
          <cell r="B28">
            <v>1</v>
          </cell>
        </row>
        <row r="29">
          <cell r="A29" t="str">
            <v>FuerteDirectamenteNo Disminuye</v>
          </cell>
          <cell r="B29">
            <v>0</v>
          </cell>
        </row>
        <row r="30">
          <cell r="A30" t="str">
            <v>FuerteNo disminuyeDirectamente</v>
          </cell>
          <cell r="B30">
            <v>2</v>
          </cell>
        </row>
        <row r="31">
          <cell r="A31" t="str">
            <v>ModeradoDirectamenteDirectamente</v>
          </cell>
          <cell r="B31">
            <v>1</v>
          </cell>
        </row>
        <row r="32">
          <cell r="A32" t="str">
            <v>ModeradoDirectamenteIndirectamente</v>
          </cell>
          <cell r="B32">
            <v>0</v>
          </cell>
        </row>
        <row r="33">
          <cell r="A33" t="str">
            <v>ModeradoDirectamenteNo disminuye</v>
          </cell>
          <cell r="B33">
            <v>0</v>
          </cell>
        </row>
        <row r="34">
          <cell r="A34" t="str">
            <v>ModeradoNo DisminuyeDirectamente</v>
          </cell>
          <cell r="B34">
            <v>1</v>
          </cell>
        </row>
        <row r="35">
          <cell r="A35" t="str">
            <v>DébilDirectamenteDirectamente</v>
          </cell>
          <cell r="B35">
            <v>0</v>
          </cell>
        </row>
        <row r="36">
          <cell r="A36" t="str">
            <v>DébilDirectamenteIndirectamente</v>
          </cell>
          <cell r="B36">
            <v>0</v>
          </cell>
        </row>
        <row r="37">
          <cell r="A37" t="str">
            <v>DébilDirectamenteNo disminuye</v>
          </cell>
          <cell r="B37">
            <v>0</v>
          </cell>
        </row>
        <row r="38">
          <cell r="A38" t="str">
            <v>DébilNo DisminuyeDirectamente</v>
          </cell>
          <cell r="B38">
            <v>0</v>
          </cell>
        </row>
        <row r="56">
          <cell r="A56" t="str">
            <v>Raro (1)Insignificante (1)</v>
          </cell>
          <cell r="B56" t="str">
            <v>Bajo (1)</v>
          </cell>
        </row>
        <row r="57">
          <cell r="A57" t="str">
            <v>Raro (1)Menor (2)</v>
          </cell>
          <cell r="B57" t="str">
            <v>Bajo (2)</v>
          </cell>
        </row>
        <row r="58">
          <cell r="A58" t="str">
            <v>Raro (1)Moderado (3)</v>
          </cell>
          <cell r="B58" t="str">
            <v>Moderado (3)</v>
          </cell>
        </row>
        <row r="59">
          <cell r="A59" t="str">
            <v>Raro (1)Mayor (4)</v>
          </cell>
          <cell r="B59" t="str">
            <v>Alto (4)</v>
          </cell>
        </row>
        <row r="60">
          <cell r="A60" t="str">
            <v>Raro (1)Catastrófico (5)</v>
          </cell>
          <cell r="B60" t="str">
            <v>Alto (5)</v>
          </cell>
        </row>
        <row r="61">
          <cell r="A61" t="str">
            <v>Improbable (2)Insignificante (1)</v>
          </cell>
          <cell r="B61" t="str">
            <v>Bajo (2)</v>
          </cell>
        </row>
        <row r="62">
          <cell r="A62" t="str">
            <v>Improbable (2)Menor (2)</v>
          </cell>
          <cell r="B62" t="str">
            <v>Bajo (4)</v>
          </cell>
        </row>
        <row r="63">
          <cell r="A63" t="str">
            <v>Improbable (2)Moderado (3)</v>
          </cell>
          <cell r="B63" t="str">
            <v>Moderado (6)</v>
          </cell>
        </row>
        <row r="64">
          <cell r="A64" t="str">
            <v>Improbable (2)Mayor (4)</v>
          </cell>
          <cell r="B64" t="str">
            <v>Alto (8)</v>
          </cell>
        </row>
        <row r="65">
          <cell r="A65" t="str">
            <v>Improbable (2)Catastrófico (5)</v>
          </cell>
          <cell r="B65" t="str">
            <v>Extremo (10)</v>
          </cell>
        </row>
        <row r="66">
          <cell r="A66" t="str">
            <v>Posible (3)Insignificante (1)</v>
          </cell>
          <cell r="B66" t="str">
            <v>Bajo (3)</v>
          </cell>
        </row>
        <row r="67">
          <cell r="A67" t="str">
            <v>Posible (3)Menor (2)</v>
          </cell>
          <cell r="B67" t="str">
            <v>Moderado (6)</v>
          </cell>
        </row>
        <row r="68">
          <cell r="A68" t="str">
            <v>Posible (3)Moderado (3)</v>
          </cell>
          <cell r="B68" t="str">
            <v>Alto (9)</v>
          </cell>
        </row>
        <row r="69">
          <cell r="A69" t="str">
            <v>Posible (3)Mayor (4)</v>
          </cell>
          <cell r="B69" t="str">
            <v>Extremo (12)</v>
          </cell>
        </row>
        <row r="70">
          <cell r="A70" t="str">
            <v>Posible (3)Catastrófico (5)</v>
          </cell>
          <cell r="B70" t="str">
            <v>Extremo (15)</v>
          </cell>
        </row>
        <row r="71">
          <cell r="A71" t="str">
            <v>Probable (4)Insignificante (1)</v>
          </cell>
          <cell r="B71" t="str">
            <v>Moderado (4)</v>
          </cell>
        </row>
        <row r="72">
          <cell r="A72" t="str">
            <v>Probable (4)Menor (2)</v>
          </cell>
          <cell r="B72" t="str">
            <v>Alto (8)</v>
          </cell>
        </row>
        <row r="73">
          <cell r="A73" t="str">
            <v>Probable (4)Moderado (3)</v>
          </cell>
          <cell r="B73" t="str">
            <v>Alto (12)</v>
          </cell>
        </row>
        <row r="74">
          <cell r="A74" t="str">
            <v>Probable (4)Mayor (4)</v>
          </cell>
          <cell r="B74" t="str">
            <v>Extremo (16)</v>
          </cell>
        </row>
        <row r="75">
          <cell r="A75" t="str">
            <v>Probable (4)Catastrófico (5)</v>
          </cell>
          <cell r="B75" t="str">
            <v>Extremo (20)</v>
          </cell>
        </row>
        <row r="76">
          <cell r="A76" t="str">
            <v>Casi Seguro (5)Insignificante (1)</v>
          </cell>
          <cell r="B76" t="str">
            <v>Alto (5)</v>
          </cell>
        </row>
        <row r="77">
          <cell r="A77" t="str">
            <v>Casi Seguro (5)Menor (2)</v>
          </cell>
          <cell r="B77" t="str">
            <v>Alto (10)</v>
          </cell>
        </row>
        <row r="78">
          <cell r="A78" t="str">
            <v>Casi Seguro (5)Moderado (3)</v>
          </cell>
          <cell r="B78" t="str">
            <v>Extremo (15)</v>
          </cell>
        </row>
        <row r="79">
          <cell r="A79" t="str">
            <v>Casi Seguro (5)Mayor (4)</v>
          </cell>
          <cell r="B79" t="str">
            <v>Extremo (20)</v>
          </cell>
        </row>
        <row r="80">
          <cell r="A80" t="str">
            <v>Casi Seguro (5)Catastrófico (5)</v>
          </cell>
          <cell r="B80" t="str">
            <v>Extremo (25)</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esgos Actualizados"/>
      <sheetName val="Criterios impacto 1"/>
      <sheetName val="Parámetros"/>
    </sheetNames>
    <sheetDataSet>
      <sheetData sheetId="0" refreshError="1"/>
      <sheetData sheetId="1"/>
      <sheetData sheetId="2">
        <row r="2">
          <cell r="A2" t="str">
            <v>FuerteFuerte</v>
          </cell>
          <cell r="B2" t="str">
            <v>Fuerte</v>
          </cell>
        </row>
        <row r="3">
          <cell r="A3" t="str">
            <v>FuerteModerado</v>
          </cell>
          <cell r="B3" t="str">
            <v>Moderado</v>
          </cell>
        </row>
        <row r="4">
          <cell r="A4" t="str">
            <v>FuerteDébil</v>
          </cell>
          <cell r="B4" t="str">
            <v>Débil</v>
          </cell>
        </row>
        <row r="5">
          <cell r="A5" t="str">
            <v>ModeradoFuerte</v>
          </cell>
          <cell r="B5" t="str">
            <v>Moderado</v>
          </cell>
        </row>
        <row r="6">
          <cell r="A6" t="str">
            <v>ModeradoModerado</v>
          </cell>
          <cell r="B6" t="str">
            <v>Moderado</v>
          </cell>
        </row>
        <row r="7">
          <cell r="A7" t="str">
            <v>ModeradoDébil</v>
          </cell>
          <cell r="B7" t="str">
            <v>Débil</v>
          </cell>
        </row>
        <row r="8">
          <cell r="A8" t="str">
            <v>DébilFuerte</v>
          </cell>
          <cell r="B8" t="str">
            <v>Débil</v>
          </cell>
        </row>
        <row r="9">
          <cell r="A9" t="str">
            <v>DébilModerado</v>
          </cell>
          <cell r="B9" t="str">
            <v>Débil</v>
          </cell>
        </row>
        <row r="10">
          <cell r="A10" t="str">
            <v>DébilDébil</v>
          </cell>
          <cell r="B10" t="str">
            <v>Débil</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trucciones"/>
      <sheetName val="Criterios impacto 2"/>
      <sheetName val="Criterios impacto 1"/>
      <sheetName val="Parámetro"/>
      <sheetName val="Riesgos_PROCESO_STC"/>
      <sheetName val="Riesgos_P-SERVICIOCIUDADANO_STC"/>
    </sheetNames>
    <sheetDataSet>
      <sheetData sheetId="0" refreshError="1"/>
      <sheetData sheetId="1">
        <row r="3">
          <cell r="H3" t="str">
            <v>NO</v>
          </cell>
        </row>
      </sheetData>
      <sheetData sheetId="2">
        <row r="3">
          <cell r="H3" t="str">
            <v>NO</v>
          </cell>
        </row>
      </sheetData>
      <sheetData sheetId="3">
        <row r="2">
          <cell r="A2" t="str">
            <v>FuerteFuerte</v>
          </cell>
          <cell r="B2" t="str">
            <v>Fuerte</v>
          </cell>
        </row>
        <row r="3">
          <cell r="A3" t="str">
            <v>FuerteModerado</v>
          </cell>
          <cell r="B3" t="str">
            <v>Moderado</v>
          </cell>
        </row>
        <row r="4">
          <cell r="A4" t="str">
            <v>FuerteDébil</v>
          </cell>
          <cell r="B4" t="str">
            <v>Débil</v>
          </cell>
        </row>
        <row r="5">
          <cell r="A5" t="str">
            <v>ModeradoFuerte</v>
          </cell>
          <cell r="B5" t="str">
            <v>Moderado</v>
          </cell>
        </row>
        <row r="6">
          <cell r="A6" t="str">
            <v>ModeradoModerado</v>
          </cell>
          <cell r="B6" t="str">
            <v>Moderado</v>
          </cell>
        </row>
        <row r="7">
          <cell r="A7" t="str">
            <v>ModeradoDébil</v>
          </cell>
          <cell r="B7" t="str">
            <v>Débil</v>
          </cell>
        </row>
        <row r="8">
          <cell r="A8" t="str">
            <v>DébilFuerte</v>
          </cell>
          <cell r="B8" t="str">
            <v>Débil</v>
          </cell>
        </row>
        <row r="9">
          <cell r="A9" t="str">
            <v>DébilModerado</v>
          </cell>
          <cell r="B9" t="str">
            <v>Débil</v>
          </cell>
        </row>
        <row r="10">
          <cell r="A10" t="str">
            <v>DébilDébil</v>
          </cell>
          <cell r="B10" t="str">
            <v>Débil</v>
          </cell>
        </row>
        <row r="56">
          <cell r="A56" t="str">
            <v>Raro (1)Insignificante (1)</v>
          </cell>
          <cell r="B56" t="str">
            <v>Bajo (1)</v>
          </cell>
        </row>
        <row r="57">
          <cell r="A57" t="str">
            <v>Raro (1)Menor (2)</v>
          </cell>
          <cell r="B57" t="str">
            <v>Bajo (2)</v>
          </cell>
        </row>
        <row r="58">
          <cell r="A58" t="str">
            <v>Raro (1)Moderado (3)</v>
          </cell>
          <cell r="B58" t="str">
            <v>Moderado (3)</v>
          </cell>
        </row>
        <row r="59">
          <cell r="A59" t="str">
            <v>Raro (1)Mayor (4)</v>
          </cell>
          <cell r="B59" t="str">
            <v>Alto (4)</v>
          </cell>
        </row>
        <row r="60">
          <cell r="A60" t="str">
            <v>Raro (1)Catastrófico (5)</v>
          </cell>
          <cell r="B60" t="str">
            <v>Alto (5)</v>
          </cell>
        </row>
        <row r="61">
          <cell r="A61" t="str">
            <v>Improbable (2)Insignificante (1)</v>
          </cell>
          <cell r="B61" t="str">
            <v>Bajo (2)</v>
          </cell>
        </row>
        <row r="62">
          <cell r="A62" t="str">
            <v>Improbable (2)Menor (2)</v>
          </cell>
          <cell r="B62" t="str">
            <v>Bajo (4)</v>
          </cell>
        </row>
        <row r="63">
          <cell r="A63" t="str">
            <v>Improbable (2)Moderado (3)</v>
          </cell>
          <cell r="B63" t="str">
            <v>Moderado (6)</v>
          </cell>
        </row>
        <row r="64">
          <cell r="A64" t="str">
            <v>Improbable (2)Mayor (4)</v>
          </cell>
          <cell r="B64" t="str">
            <v>Alto (8)</v>
          </cell>
        </row>
        <row r="65">
          <cell r="A65" t="str">
            <v>Improbable (2)Catastrófico (5)</v>
          </cell>
          <cell r="B65" t="str">
            <v>Extremo (10)</v>
          </cell>
        </row>
        <row r="66">
          <cell r="A66" t="str">
            <v>Posible (3)Insignificante (1)</v>
          </cell>
          <cell r="B66" t="str">
            <v>Bajo (3)</v>
          </cell>
        </row>
        <row r="67">
          <cell r="A67" t="str">
            <v>Posible (3)Menor (2)</v>
          </cell>
          <cell r="B67" t="str">
            <v>Moderado (6)</v>
          </cell>
        </row>
        <row r="68">
          <cell r="A68" t="str">
            <v>Posible (3)Moderado (3)</v>
          </cell>
          <cell r="B68" t="str">
            <v>Alto (9)</v>
          </cell>
        </row>
        <row r="69">
          <cell r="A69" t="str">
            <v>Posible (3)Mayor (4)</v>
          </cell>
          <cell r="B69" t="str">
            <v>Extremo (12)</v>
          </cell>
        </row>
        <row r="70">
          <cell r="A70" t="str">
            <v>Posible (3)Catastrófico (5)</v>
          </cell>
          <cell r="B70" t="str">
            <v>Extremo (15)</v>
          </cell>
        </row>
        <row r="71">
          <cell r="A71" t="str">
            <v>Probable (4)Insignificante (1)</v>
          </cell>
          <cell r="B71" t="str">
            <v>Moderado (4)</v>
          </cell>
        </row>
        <row r="72">
          <cell r="A72" t="str">
            <v>Probable (4)Menor (2)</v>
          </cell>
          <cell r="B72" t="str">
            <v>Alto (8)</v>
          </cell>
        </row>
        <row r="73">
          <cell r="A73" t="str">
            <v>Probable (4)Moderado (3)</v>
          </cell>
          <cell r="B73" t="str">
            <v>Alto (12)</v>
          </cell>
        </row>
        <row r="74">
          <cell r="A74" t="str">
            <v>Probable (4)Mayor (4)</v>
          </cell>
          <cell r="B74" t="str">
            <v>Extremo (16)</v>
          </cell>
        </row>
        <row r="75">
          <cell r="A75" t="str">
            <v>Probable (4)Catastrófico (5)</v>
          </cell>
          <cell r="B75" t="str">
            <v>Extremo (20)</v>
          </cell>
        </row>
        <row r="76">
          <cell r="A76" t="str">
            <v>Casi Seguro (5)Insignificante (1)</v>
          </cell>
          <cell r="B76" t="str">
            <v>Alto (5)</v>
          </cell>
        </row>
        <row r="77">
          <cell r="A77" t="str">
            <v>Casi Seguro (5)Menor (2)</v>
          </cell>
          <cell r="B77" t="str">
            <v>Alto (10)</v>
          </cell>
        </row>
        <row r="78">
          <cell r="A78" t="str">
            <v>Casi Seguro (5)Moderado (3)</v>
          </cell>
          <cell r="B78" t="str">
            <v>Extremo (15)</v>
          </cell>
        </row>
        <row r="79">
          <cell r="A79" t="str">
            <v>Casi Seguro (5)Mayor (4)</v>
          </cell>
          <cell r="B79" t="str">
            <v>Extremo (20)</v>
          </cell>
        </row>
        <row r="80">
          <cell r="A80" t="str">
            <v>Casi Seguro (5)Catastrófico (5)</v>
          </cell>
          <cell r="B80" t="str">
            <v>Extremo (25)</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Riesgos"/>
      <sheetName val="Parámetros"/>
    </sheetNames>
    <sheetDataSet>
      <sheetData sheetId="0" refreshError="1"/>
      <sheetData sheetId="1" refreshError="1">
        <row r="2">
          <cell r="A2" t="str">
            <v>FuerteFuerte</v>
          </cell>
          <cell r="B2" t="str">
            <v>Fuerte</v>
          </cell>
        </row>
        <row r="3">
          <cell r="A3" t="str">
            <v>FuerteModerado</v>
          </cell>
          <cell r="B3" t="str">
            <v>Moderado</v>
          </cell>
        </row>
        <row r="4">
          <cell r="A4" t="str">
            <v>FuerteDébil</v>
          </cell>
          <cell r="B4" t="str">
            <v>Débil</v>
          </cell>
        </row>
        <row r="5">
          <cell r="A5" t="str">
            <v>ModeradoFuerte</v>
          </cell>
          <cell r="B5" t="str">
            <v>Moderado</v>
          </cell>
        </row>
        <row r="6">
          <cell r="A6" t="str">
            <v>ModeradoModerado</v>
          </cell>
          <cell r="B6" t="str">
            <v>Moderado</v>
          </cell>
        </row>
        <row r="7">
          <cell r="A7" t="str">
            <v>ModeradoDébil</v>
          </cell>
          <cell r="B7" t="str">
            <v>Débil</v>
          </cell>
        </row>
        <row r="8">
          <cell r="A8" t="str">
            <v>DébilFuerte</v>
          </cell>
          <cell r="B8" t="str">
            <v>Débil</v>
          </cell>
        </row>
        <row r="9">
          <cell r="A9" t="str">
            <v>DébilModerado</v>
          </cell>
          <cell r="B9" t="str">
            <v>Débil</v>
          </cell>
        </row>
        <row r="10">
          <cell r="A10" t="str">
            <v>DébilDébil</v>
          </cell>
          <cell r="B10" t="str">
            <v>Débil</v>
          </cell>
        </row>
        <row r="56">
          <cell r="A56" t="str">
            <v>Raro (1)Insignificante (1)</v>
          </cell>
          <cell r="B56" t="str">
            <v>Bajo (1)</v>
          </cell>
        </row>
        <row r="57">
          <cell r="A57" t="str">
            <v>Raro (1)Menor (2)</v>
          </cell>
          <cell r="B57" t="str">
            <v>Bajo (2)</v>
          </cell>
        </row>
        <row r="58">
          <cell r="A58" t="str">
            <v>Raro (1)Moderado (3)</v>
          </cell>
          <cell r="B58" t="str">
            <v>Moderado (3)</v>
          </cell>
        </row>
        <row r="59">
          <cell r="A59" t="str">
            <v>Raro (1)Mayor (4)</v>
          </cell>
          <cell r="B59" t="str">
            <v>Alto (4)</v>
          </cell>
        </row>
        <row r="60">
          <cell r="A60" t="str">
            <v>Raro (1)Catastrófico (5)</v>
          </cell>
          <cell r="B60" t="str">
            <v>Alto (5)</v>
          </cell>
        </row>
        <row r="61">
          <cell r="A61" t="str">
            <v>Improbable (2)Insignificante (1)</v>
          </cell>
          <cell r="B61" t="str">
            <v>Bajo (2)</v>
          </cell>
        </row>
        <row r="62">
          <cell r="A62" t="str">
            <v>Improbable (2)Menor (2)</v>
          </cell>
          <cell r="B62" t="str">
            <v>Bajo (4)</v>
          </cell>
        </row>
        <row r="63">
          <cell r="A63" t="str">
            <v>Improbable (2)Moderado (3)</v>
          </cell>
          <cell r="B63" t="str">
            <v>Moderado (6)</v>
          </cell>
        </row>
        <row r="64">
          <cell r="A64" t="str">
            <v>Improbable (2)Mayor (4)</v>
          </cell>
          <cell r="B64" t="str">
            <v>Alto (8)</v>
          </cell>
        </row>
        <row r="65">
          <cell r="A65" t="str">
            <v>Improbable (2)Catastrófico (5)</v>
          </cell>
          <cell r="B65" t="str">
            <v>Extremo (10)</v>
          </cell>
        </row>
        <row r="66">
          <cell r="A66" t="str">
            <v>Posible (3)Insignificante (1)</v>
          </cell>
          <cell r="B66" t="str">
            <v>Bajo (3)</v>
          </cell>
        </row>
        <row r="67">
          <cell r="A67" t="str">
            <v>Posible (3)Menor (2)</v>
          </cell>
          <cell r="B67" t="str">
            <v>Moderado (6)</v>
          </cell>
        </row>
        <row r="68">
          <cell r="A68" t="str">
            <v>Posible (3)Moderado (3)</v>
          </cell>
          <cell r="B68" t="str">
            <v>Alto (9)</v>
          </cell>
        </row>
        <row r="69">
          <cell r="A69" t="str">
            <v>Posible (3)Mayor (4)</v>
          </cell>
          <cell r="B69" t="str">
            <v>Extremo (12)</v>
          </cell>
        </row>
        <row r="70">
          <cell r="A70" t="str">
            <v>Posible (3)Catastrófico (5)</v>
          </cell>
          <cell r="B70" t="str">
            <v>Extremo (15)</v>
          </cell>
        </row>
        <row r="71">
          <cell r="A71" t="str">
            <v>Probable (4)Insignificante (1)</v>
          </cell>
          <cell r="B71" t="str">
            <v>Moderado (4)</v>
          </cell>
        </row>
        <row r="72">
          <cell r="A72" t="str">
            <v>Probable (4)Menor (2)</v>
          </cell>
          <cell r="B72" t="str">
            <v>Alto (8)</v>
          </cell>
        </row>
        <row r="73">
          <cell r="A73" t="str">
            <v>Probable (4)Moderado (3)</v>
          </cell>
          <cell r="B73" t="str">
            <v>Alto (12)</v>
          </cell>
        </row>
        <row r="74">
          <cell r="A74" t="str">
            <v>Probable (4)Mayor (4)</v>
          </cell>
          <cell r="B74" t="str">
            <v>Extremo (16)</v>
          </cell>
        </row>
        <row r="75">
          <cell r="A75" t="str">
            <v>Probable (4)Catastrófico (5)</v>
          </cell>
          <cell r="B75" t="str">
            <v>Extremo (20)</v>
          </cell>
        </row>
        <row r="76">
          <cell r="A76" t="str">
            <v>Casi Seguro (5)Insignificante (1)</v>
          </cell>
          <cell r="B76" t="str">
            <v>Alto (5)</v>
          </cell>
        </row>
        <row r="77">
          <cell r="A77" t="str">
            <v>Casi Seguro (5)Menor (2)</v>
          </cell>
          <cell r="B77" t="str">
            <v>Alto (10)</v>
          </cell>
        </row>
        <row r="78">
          <cell r="A78" t="str">
            <v>Casi Seguro (5)Moderado (3)</v>
          </cell>
          <cell r="B78" t="str">
            <v>Extremo (15)</v>
          </cell>
        </row>
        <row r="79">
          <cell r="A79" t="str">
            <v>Casi Seguro (5)Mayor (4)</v>
          </cell>
          <cell r="B79" t="str">
            <v>Extremo (20)</v>
          </cell>
        </row>
        <row r="80">
          <cell r="A80" t="str">
            <v>Casi Seguro (5)Catastrófico (5)</v>
          </cell>
          <cell r="B80" t="str">
            <v>Extremo (25)</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Riesgos"/>
      <sheetName val="Criterios impacto"/>
      <sheetName val="Parámetros"/>
    </sheetNames>
    <sheetDataSet>
      <sheetData sheetId="0" refreshError="1"/>
      <sheetData sheetId="1">
        <row r="12">
          <cell r="H12" t="str">
            <v>SI</v>
          </cell>
        </row>
        <row r="13">
          <cell r="H13" t="str">
            <v>SI</v>
          </cell>
        </row>
        <row r="14">
          <cell r="H14" t="str">
            <v>SI</v>
          </cell>
        </row>
        <row r="15">
          <cell r="H15" t="str">
            <v>NO</v>
          </cell>
        </row>
        <row r="16">
          <cell r="H16" t="str">
            <v>SI</v>
          </cell>
        </row>
        <row r="17">
          <cell r="H17" t="str">
            <v>NO</v>
          </cell>
        </row>
        <row r="18">
          <cell r="H18" t="str">
            <v>NO</v>
          </cell>
        </row>
        <row r="19">
          <cell r="H19" t="str">
            <v>SI</v>
          </cell>
        </row>
        <row r="20">
          <cell r="H20" t="str">
            <v>NO</v>
          </cell>
        </row>
      </sheetData>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Riesgos"/>
      <sheetName val="Criterios impacto 1"/>
      <sheetName val="Parámetros"/>
    </sheetNames>
    <sheetDataSet>
      <sheetData sheetId="0" refreshError="1"/>
      <sheetData sheetId="1">
        <row r="13">
          <cell r="H13" t="str">
            <v>SI</v>
          </cell>
        </row>
        <row r="14">
          <cell r="H14" t="str">
            <v>NO</v>
          </cell>
        </row>
        <row r="15">
          <cell r="H15" t="str">
            <v>NO</v>
          </cell>
        </row>
        <row r="16">
          <cell r="H16" t="str">
            <v>NO</v>
          </cell>
        </row>
        <row r="17">
          <cell r="H17" t="str">
            <v>NO</v>
          </cell>
        </row>
        <row r="18">
          <cell r="H18" t="str">
            <v>NO</v>
          </cell>
        </row>
        <row r="19">
          <cell r="H19" t="str">
            <v>NO</v>
          </cell>
        </row>
        <row r="20">
          <cell r="H20" t="str">
            <v>NO</v>
          </cell>
        </row>
      </sheetData>
      <sheetData sheetId="2">
        <row r="2">
          <cell r="A2" t="str">
            <v>FuerteFuerte</v>
          </cell>
          <cell r="B2" t="str">
            <v>Fuerte</v>
          </cell>
        </row>
        <row r="3">
          <cell r="A3" t="str">
            <v>FuerteModerado</v>
          </cell>
          <cell r="B3" t="str">
            <v>Moderado</v>
          </cell>
        </row>
        <row r="4">
          <cell r="A4" t="str">
            <v>FuerteDébil</v>
          </cell>
          <cell r="B4" t="str">
            <v>Débil</v>
          </cell>
        </row>
        <row r="5">
          <cell r="A5" t="str">
            <v>ModeradoFuerte</v>
          </cell>
          <cell r="B5" t="str">
            <v>Moderado</v>
          </cell>
        </row>
        <row r="6">
          <cell r="A6" t="str">
            <v>ModeradoModerado</v>
          </cell>
          <cell r="B6" t="str">
            <v>Moderado</v>
          </cell>
        </row>
        <row r="7">
          <cell r="A7" t="str">
            <v>ModeradoDébil</v>
          </cell>
          <cell r="B7" t="str">
            <v>Débil</v>
          </cell>
        </row>
        <row r="8">
          <cell r="A8" t="str">
            <v>DébilFuerte</v>
          </cell>
          <cell r="B8" t="str">
            <v>Débil</v>
          </cell>
        </row>
        <row r="9">
          <cell r="A9" t="str">
            <v>DébilModerado</v>
          </cell>
          <cell r="B9" t="str">
            <v>Débil</v>
          </cell>
        </row>
        <row r="10">
          <cell r="A10" t="str">
            <v>DébilDébil</v>
          </cell>
          <cell r="B10" t="str">
            <v>Débil</v>
          </cell>
        </row>
        <row r="27">
          <cell r="A27" t="str">
            <v>FuerteDirectamenteDirectamente</v>
          </cell>
          <cell r="B27">
            <v>2</v>
          </cell>
        </row>
        <row r="28">
          <cell r="A28" t="str">
            <v>FuerteDirectamenteIndirectamente</v>
          </cell>
          <cell r="B28">
            <v>1</v>
          </cell>
        </row>
        <row r="29">
          <cell r="A29" t="str">
            <v>FuerteDirectamenteNo Disminuye</v>
          </cell>
          <cell r="B29">
            <v>0</v>
          </cell>
        </row>
        <row r="30">
          <cell r="A30" t="str">
            <v>FuerteNo disminuyeDirectamente</v>
          </cell>
          <cell r="B30">
            <v>2</v>
          </cell>
        </row>
        <row r="31">
          <cell r="A31" t="str">
            <v>ModeradoDirectamenteDirectamente</v>
          </cell>
          <cell r="B31">
            <v>1</v>
          </cell>
        </row>
        <row r="32">
          <cell r="A32" t="str">
            <v>ModeradoDirectamenteIndirectamente</v>
          </cell>
          <cell r="B32">
            <v>0</v>
          </cell>
        </row>
        <row r="33">
          <cell r="A33" t="str">
            <v>ModeradoDirectamenteNo disminuye</v>
          </cell>
          <cell r="B33">
            <v>0</v>
          </cell>
        </row>
        <row r="34">
          <cell r="A34" t="str">
            <v>ModeradoNo DisminuyeDirectamente</v>
          </cell>
          <cell r="B34">
            <v>1</v>
          </cell>
        </row>
        <row r="35">
          <cell r="A35" t="str">
            <v>DébilDirectamenteDirectamente</v>
          </cell>
          <cell r="B35">
            <v>0</v>
          </cell>
        </row>
        <row r="36">
          <cell r="A36" t="str">
            <v>DébilDirectamenteIndirectamente</v>
          </cell>
          <cell r="B36">
            <v>0</v>
          </cell>
        </row>
        <row r="37">
          <cell r="A37" t="str">
            <v>DébilDirectamenteNo disminuye</v>
          </cell>
          <cell r="B37">
            <v>0</v>
          </cell>
        </row>
        <row r="38">
          <cell r="A38" t="str">
            <v>DébilNo DisminuyeDirectamente</v>
          </cell>
          <cell r="B38">
            <v>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os impacto 3"/>
      <sheetName val="Criterios impacto 2"/>
      <sheetName val="Criterios impacto 1"/>
      <sheetName val="Matriz Riesgos"/>
      <sheetName val="Parámetros"/>
    </sheetNames>
    <sheetDataSet>
      <sheetData sheetId="0"/>
      <sheetData sheetId="1"/>
      <sheetData sheetId="2"/>
      <sheetData sheetId="3" refreshError="1"/>
      <sheetData sheetId="4">
        <row r="2">
          <cell r="A2" t="str">
            <v>FuerteFuerte</v>
          </cell>
          <cell r="B2" t="str">
            <v>Fuerte</v>
          </cell>
        </row>
        <row r="3">
          <cell r="A3" t="str">
            <v>FuerteModerado</v>
          </cell>
          <cell r="B3" t="str">
            <v>Moderado</v>
          </cell>
        </row>
        <row r="4">
          <cell r="A4" t="str">
            <v>FuerteDébil</v>
          </cell>
          <cell r="B4" t="str">
            <v>Débil</v>
          </cell>
        </row>
        <row r="5">
          <cell r="A5" t="str">
            <v>ModeradoFuerte</v>
          </cell>
          <cell r="B5" t="str">
            <v>Moderado</v>
          </cell>
        </row>
        <row r="6">
          <cell r="A6" t="str">
            <v>ModeradoModerado</v>
          </cell>
          <cell r="B6" t="str">
            <v>Moderado</v>
          </cell>
        </row>
        <row r="7">
          <cell r="A7" t="str">
            <v>ModeradoDébil</v>
          </cell>
          <cell r="B7" t="str">
            <v>Débil</v>
          </cell>
        </row>
        <row r="8">
          <cell r="A8" t="str">
            <v>DébilFuerte</v>
          </cell>
          <cell r="B8" t="str">
            <v>Débil</v>
          </cell>
        </row>
        <row r="9">
          <cell r="A9" t="str">
            <v>DébilModerado</v>
          </cell>
          <cell r="B9" t="str">
            <v>Débil</v>
          </cell>
        </row>
        <row r="10">
          <cell r="A10" t="str">
            <v>DébilDébil</v>
          </cell>
          <cell r="B10" t="str">
            <v>Débil</v>
          </cell>
        </row>
        <row r="13">
          <cell r="A13" t="str">
            <v>FuerteDirectamenteDirectamente</v>
          </cell>
          <cell r="B13">
            <v>2</v>
          </cell>
        </row>
        <row r="14">
          <cell r="A14" t="str">
            <v>FuerteDirectamenteIndirectamente</v>
          </cell>
          <cell r="B14">
            <v>2</v>
          </cell>
        </row>
        <row r="15">
          <cell r="A15" t="str">
            <v>FuerteDirectamenteNo Disminuye</v>
          </cell>
          <cell r="B15">
            <v>2</v>
          </cell>
        </row>
        <row r="16">
          <cell r="A16" t="str">
            <v>FuerteNo disminuyeDirectamente</v>
          </cell>
          <cell r="B16">
            <v>0</v>
          </cell>
        </row>
        <row r="17">
          <cell r="A17" t="str">
            <v>ModeradoDirectamenteDirectamente</v>
          </cell>
          <cell r="B17">
            <v>1</v>
          </cell>
        </row>
        <row r="18">
          <cell r="A18" t="str">
            <v>ModeradoDirectamenteIndirectamente</v>
          </cell>
          <cell r="B18">
            <v>1</v>
          </cell>
        </row>
        <row r="19">
          <cell r="A19" t="str">
            <v>ModeradoDirectamenteNo disminuye</v>
          </cell>
          <cell r="B19">
            <v>1</v>
          </cell>
        </row>
        <row r="20">
          <cell r="A20" t="str">
            <v>ModeradoNo DisminuyeDirectamente</v>
          </cell>
          <cell r="B20">
            <v>0</v>
          </cell>
        </row>
        <row r="21">
          <cell r="A21" t="str">
            <v>DébilDirectamenteDirectamente</v>
          </cell>
          <cell r="B21">
            <v>0</v>
          </cell>
        </row>
        <row r="22">
          <cell r="A22" t="str">
            <v>DébilDirectamenteIndirectamente</v>
          </cell>
          <cell r="B22">
            <v>0</v>
          </cell>
        </row>
        <row r="23">
          <cell r="A23" t="str">
            <v>DébilDirectamenteNo disminuye</v>
          </cell>
          <cell r="B23">
            <v>0</v>
          </cell>
        </row>
        <row r="24">
          <cell r="A24" t="str">
            <v>DébilNo DisminuyeDirectamente</v>
          </cell>
          <cell r="B24">
            <v>0</v>
          </cell>
        </row>
        <row r="27">
          <cell r="A27" t="str">
            <v>FuerteDirectamenteDirectamente</v>
          </cell>
          <cell r="B27">
            <v>2</v>
          </cell>
        </row>
        <row r="28">
          <cell r="A28" t="str">
            <v>FuerteDirectamenteIndirectamente</v>
          </cell>
          <cell r="B28">
            <v>1</v>
          </cell>
        </row>
        <row r="29">
          <cell r="A29" t="str">
            <v>FuerteDirectamenteNo Disminuye</v>
          </cell>
          <cell r="B29">
            <v>0</v>
          </cell>
        </row>
        <row r="30">
          <cell r="A30" t="str">
            <v>FuerteNo disminuyeDirectamente</v>
          </cell>
          <cell r="B30">
            <v>2</v>
          </cell>
        </row>
        <row r="31">
          <cell r="A31" t="str">
            <v>ModeradoDirectamenteDirectamente</v>
          </cell>
          <cell r="B31">
            <v>1</v>
          </cell>
        </row>
        <row r="32">
          <cell r="A32" t="str">
            <v>ModeradoDirectamenteIndirectamente</v>
          </cell>
          <cell r="B32">
            <v>0</v>
          </cell>
        </row>
        <row r="33">
          <cell r="A33" t="str">
            <v>ModeradoDirectamenteNo disminuye</v>
          </cell>
          <cell r="B33">
            <v>0</v>
          </cell>
        </row>
        <row r="34">
          <cell r="A34" t="str">
            <v>ModeradoNo DisminuyeDirectamente</v>
          </cell>
          <cell r="B34">
            <v>1</v>
          </cell>
        </row>
        <row r="35">
          <cell r="A35" t="str">
            <v>DébilDirectamenteDirectamente</v>
          </cell>
          <cell r="B35">
            <v>0</v>
          </cell>
        </row>
        <row r="36">
          <cell r="A36" t="str">
            <v>DébilDirectamenteIndirectamente</v>
          </cell>
          <cell r="B36">
            <v>0</v>
          </cell>
        </row>
        <row r="37">
          <cell r="A37" t="str">
            <v>DébilDirectamenteNo disminuye</v>
          </cell>
          <cell r="B37">
            <v>0</v>
          </cell>
        </row>
        <row r="38">
          <cell r="A38" t="str">
            <v>DébilNo DisminuyeDirectamente</v>
          </cell>
          <cell r="B38">
            <v>0</v>
          </cell>
        </row>
        <row r="56">
          <cell r="A56" t="str">
            <v>Raro (1)Insignificante (1)</v>
          </cell>
          <cell r="B56" t="str">
            <v>Bajo (1)</v>
          </cell>
        </row>
        <row r="57">
          <cell r="A57" t="str">
            <v>Raro (1)Menor (2)</v>
          </cell>
          <cell r="B57" t="str">
            <v>Bajo (2)</v>
          </cell>
        </row>
        <row r="58">
          <cell r="A58" t="str">
            <v>Raro (1)Moderado (3)</v>
          </cell>
          <cell r="B58" t="str">
            <v>Moderado (3)</v>
          </cell>
        </row>
        <row r="59">
          <cell r="A59" t="str">
            <v>Raro (1)Mayor (4)</v>
          </cell>
          <cell r="B59" t="str">
            <v>Alto (4)</v>
          </cell>
        </row>
        <row r="60">
          <cell r="A60" t="str">
            <v>Raro (1)Catastrófico (5)</v>
          </cell>
          <cell r="B60" t="str">
            <v>Alto (5)</v>
          </cell>
        </row>
        <row r="61">
          <cell r="A61" t="str">
            <v>Improbable (2)Insignificante (1)</v>
          </cell>
          <cell r="B61" t="str">
            <v>Bajo (2)</v>
          </cell>
        </row>
        <row r="62">
          <cell r="A62" t="str">
            <v>Improbable (2)Menor (2)</v>
          </cell>
          <cell r="B62" t="str">
            <v>Bajo (4)</v>
          </cell>
        </row>
        <row r="63">
          <cell r="A63" t="str">
            <v>Improbable (2)Moderado (3)</v>
          </cell>
          <cell r="B63" t="str">
            <v>Moderado (6)</v>
          </cell>
        </row>
        <row r="64">
          <cell r="A64" t="str">
            <v>Improbable (2)Mayor (4)</v>
          </cell>
          <cell r="B64" t="str">
            <v>Alto (8)</v>
          </cell>
        </row>
        <row r="65">
          <cell r="A65" t="str">
            <v>Improbable (2)Catastrófico (5)</v>
          </cell>
          <cell r="B65" t="str">
            <v>Extremo (10)</v>
          </cell>
        </row>
        <row r="66">
          <cell r="A66" t="str">
            <v>Posible (3)Insignificante (1)</v>
          </cell>
          <cell r="B66" t="str">
            <v>Bajo (3)</v>
          </cell>
        </row>
        <row r="67">
          <cell r="A67" t="str">
            <v>Posible (3)Menor (2)</v>
          </cell>
          <cell r="B67" t="str">
            <v>Moderado (6)</v>
          </cell>
        </row>
        <row r="68">
          <cell r="A68" t="str">
            <v>Posible (3)Moderado (3)</v>
          </cell>
          <cell r="B68" t="str">
            <v>Alto (9)</v>
          </cell>
        </row>
        <row r="69">
          <cell r="A69" t="str">
            <v>Posible (3)Mayor (4)</v>
          </cell>
          <cell r="B69" t="str">
            <v>Extremo (12)</v>
          </cell>
        </row>
        <row r="70">
          <cell r="A70" t="str">
            <v>Posible (3)Catastrófico (5)</v>
          </cell>
          <cell r="B70" t="str">
            <v>Extremo (15)</v>
          </cell>
        </row>
        <row r="71">
          <cell r="A71" t="str">
            <v>Probable (4)Insignificante (1)</v>
          </cell>
          <cell r="B71" t="str">
            <v>Moderado (4)</v>
          </cell>
        </row>
        <row r="72">
          <cell r="A72" t="str">
            <v>Probable (4)Menor (2)</v>
          </cell>
          <cell r="B72" t="str">
            <v>Alto (8)</v>
          </cell>
        </row>
        <row r="73">
          <cell r="A73" t="str">
            <v>Probable (4)Moderado (3)</v>
          </cell>
          <cell r="B73" t="str">
            <v>Alto (12)</v>
          </cell>
        </row>
        <row r="74">
          <cell r="A74" t="str">
            <v>Probable (4)Mayor (4)</v>
          </cell>
          <cell r="B74" t="str">
            <v>Extremo (16)</v>
          </cell>
        </row>
        <row r="75">
          <cell r="A75" t="str">
            <v>Probable (4)Catastrófico (5)</v>
          </cell>
          <cell r="B75" t="str">
            <v>Extremo (20)</v>
          </cell>
        </row>
        <row r="76">
          <cell r="A76" t="str">
            <v>Casi Seguro (5)Insignificante (1)</v>
          </cell>
          <cell r="B76" t="str">
            <v>Alto (5)</v>
          </cell>
        </row>
        <row r="77">
          <cell r="A77" t="str">
            <v>Casi Seguro (5)Menor (2)</v>
          </cell>
          <cell r="B77" t="str">
            <v>Alto (10)</v>
          </cell>
        </row>
        <row r="78">
          <cell r="A78" t="str">
            <v>Casi Seguro (5)Moderado (3)</v>
          </cell>
          <cell r="B78" t="str">
            <v>Extremo (15)</v>
          </cell>
        </row>
        <row r="79">
          <cell r="A79" t="str">
            <v>Casi Seguro (5)Mayor (4)</v>
          </cell>
          <cell r="B79" t="str">
            <v>Extremo (20)</v>
          </cell>
        </row>
        <row r="80">
          <cell r="A80" t="str">
            <v>Casi Seguro (5)Catastrófico (5)</v>
          </cell>
          <cell r="B80" t="str">
            <v>Extremo (25)</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Financiera"/>
      <sheetName val="Parámetros"/>
    </sheetNames>
    <sheetDataSet>
      <sheetData sheetId="0" refreshError="1"/>
      <sheetData sheetId="1" refreshError="1">
        <row r="2">
          <cell r="A2" t="str">
            <v>FuerteFuerte</v>
          </cell>
          <cell r="B2" t="str">
            <v>Fuerte</v>
          </cell>
        </row>
        <row r="3">
          <cell r="A3" t="str">
            <v>FuerteModerado</v>
          </cell>
          <cell r="B3" t="str">
            <v>Moderado</v>
          </cell>
        </row>
        <row r="4">
          <cell r="A4" t="str">
            <v>FuerteDébil</v>
          </cell>
          <cell r="B4" t="str">
            <v>Débil</v>
          </cell>
        </row>
        <row r="5">
          <cell r="A5" t="str">
            <v>ModeradoFuerte</v>
          </cell>
          <cell r="B5" t="str">
            <v>Moderado</v>
          </cell>
        </row>
        <row r="6">
          <cell r="A6" t="str">
            <v>ModeradoModerado</v>
          </cell>
          <cell r="B6" t="str">
            <v>Moderado</v>
          </cell>
        </row>
        <row r="7">
          <cell r="A7" t="str">
            <v>ModeradoDébil</v>
          </cell>
          <cell r="B7" t="str">
            <v>Débil</v>
          </cell>
        </row>
        <row r="8">
          <cell r="A8" t="str">
            <v>DébilFuerte</v>
          </cell>
          <cell r="B8" t="str">
            <v>Débil</v>
          </cell>
        </row>
        <row r="9">
          <cell r="A9" t="str">
            <v>DébilModerado</v>
          </cell>
          <cell r="B9" t="str">
            <v>Débil</v>
          </cell>
        </row>
        <row r="10">
          <cell r="A10" t="str">
            <v>DébilDébil</v>
          </cell>
          <cell r="B10" t="str">
            <v>Débil</v>
          </cell>
        </row>
        <row r="13">
          <cell r="A13" t="str">
            <v>FuerteDirectamenteDirectamente</v>
          </cell>
          <cell r="B13">
            <v>2</v>
          </cell>
        </row>
        <row r="14">
          <cell r="A14" t="str">
            <v>FuerteDirectamenteIndirectamente</v>
          </cell>
          <cell r="B14">
            <v>2</v>
          </cell>
        </row>
        <row r="15">
          <cell r="A15" t="str">
            <v>FuerteDirectamenteNo Disminuye</v>
          </cell>
          <cell r="B15">
            <v>2</v>
          </cell>
        </row>
        <row r="16">
          <cell r="A16" t="str">
            <v>FuerteNo disminuyeDirectamente</v>
          </cell>
          <cell r="B16">
            <v>0</v>
          </cell>
        </row>
        <row r="17">
          <cell r="A17" t="str">
            <v>ModeradoDirectamenteDirectamente</v>
          </cell>
          <cell r="B17">
            <v>1</v>
          </cell>
        </row>
        <row r="18">
          <cell r="A18" t="str">
            <v>ModeradoDirectamenteIndirectamente</v>
          </cell>
          <cell r="B18">
            <v>1</v>
          </cell>
        </row>
        <row r="19">
          <cell r="A19" t="str">
            <v>ModeradoDirectamenteNo disminuye</v>
          </cell>
          <cell r="B19">
            <v>1</v>
          </cell>
        </row>
        <row r="20">
          <cell r="A20" t="str">
            <v>ModeradoNo DisminuyeDirectamente</v>
          </cell>
          <cell r="B20">
            <v>0</v>
          </cell>
        </row>
        <row r="21">
          <cell r="A21" t="str">
            <v>DébilDirectamenteDirectamente</v>
          </cell>
          <cell r="B21">
            <v>0</v>
          </cell>
        </row>
        <row r="22">
          <cell r="A22" t="str">
            <v>DébilDirectamenteIndirectamente</v>
          </cell>
          <cell r="B22">
            <v>0</v>
          </cell>
        </row>
        <row r="23">
          <cell r="A23" t="str">
            <v>DébilDirectamenteNo disminuye</v>
          </cell>
          <cell r="B23">
            <v>0</v>
          </cell>
        </row>
        <row r="24">
          <cell r="A24" t="str">
            <v>DébilNo DisminuyeDirectamente</v>
          </cell>
          <cell r="B24">
            <v>0</v>
          </cell>
        </row>
        <row r="27">
          <cell r="A27" t="str">
            <v>FuerteDirectamenteDirectamente</v>
          </cell>
          <cell r="B27">
            <v>2</v>
          </cell>
        </row>
        <row r="28">
          <cell r="A28" t="str">
            <v>FuerteDirectamenteIndirectamente</v>
          </cell>
          <cell r="B28">
            <v>1</v>
          </cell>
        </row>
        <row r="29">
          <cell r="A29" t="str">
            <v>FuerteDirectamenteNo Disminuye</v>
          </cell>
          <cell r="B29">
            <v>0</v>
          </cell>
        </row>
        <row r="30">
          <cell r="A30" t="str">
            <v>FuerteNo disminuyeDirectamente</v>
          </cell>
          <cell r="B30">
            <v>2</v>
          </cell>
        </row>
        <row r="31">
          <cell r="A31" t="str">
            <v>ModeradoDirectamenteDirectamente</v>
          </cell>
          <cell r="B31">
            <v>1</v>
          </cell>
        </row>
        <row r="32">
          <cell r="A32" t="str">
            <v>ModeradoDirectamenteIndirectamente</v>
          </cell>
          <cell r="B32">
            <v>0</v>
          </cell>
        </row>
        <row r="33">
          <cell r="A33" t="str">
            <v>ModeradoDirectamenteNo disminuye</v>
          </cell>
          <cell r="B33">
            <v>0</v>
          </cell>
        </row>
        <row r="34">
          <cell r="A34" t="str">
            <v>ModeradoNo DisminuyeDirectamente</v>
          </cell>
          <cell r="B34">
            <v>1</v>
          </cell>
        </row>
        <row r="35">
          <cell r="A35" t="str">
            <v>DébilDirectamenteDirectamente</v>
          </cell>
          <cell r="B35">
            <v>0</v>
          </cell>
        </row>
        <row r="36">
          <cell r="A36" t="str">
            <v>DébilDirectamenteIndirectamente</v>
          </cell>
          <cell r="B36">
            <v>0</v>
          </cell>
        </row>
        <row r="37">
          <cell r="A37" t="str">
            <v>DébilDirectamenteNo disminuye</v>
          </cell>
          <cell r="B37">
            <v>0</v>
          </cell>
        </row>
        <row r="38">
          <cell r="A38" t="str">
            <v>DébilNo DisminuyeDirectamente</v>
          </cell>
          <cell r="B38">
            <v>0</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Riesgos"/>
      <sheetName val="Criterios impacto 1"/>
      <sheetName val="Parámetros"/>
    </sheetNames>
    <sheetDataSet>
      <sheetData sheetId="0" refreshError="1"/>
      <sheetData sheetId="1">
        <row r="20">
          <cell r="H20" t="str">
            <v>NO</v>
          </cell>
        </row>
      </sheetData>
      <sheetData sheetId="2">
        <row r="13">
          <cell r="A13" t="str">
            <v>FuerteDirectamenteDirectamente</v>
          </cell>
          <cell r="B13">
            <v>2</v>
          </cell>
        </row>
        <row r="14">
          <cell r="A14" t="str">
            <v>FuerteDirectamenteIndirectamente</v>
          </cell>
          <cell r="B14">
            <v>2</v>
          </cell>
        </row>
        <row r="15">
          <cell r="A15" t="str">
            <v>FuerteDirectamenteNo Disminuye</v>
          </cell>
          <cell r="B15">
            <v>2</v>
          </cell>
        </row>
        <row r="16">
          <cell r="A16" t="str">
            <v>FuerteNo disminuyeDirectamente</v>
          </cell>
          <cell r="B16">
            <v>0</v>
          </cell>
        </row>
        <row r="17">
          <cell r="A17" t="str">
            <v>ModeradoDirectamenteDirectamente</v>
          </cell>
          <cell r="B17">
            <v>1</v>
          </cell>
        </row>
        <row r="18">
          <cell r="A18" t="str">
            <v>ModeradoDirectamenteIndirectamente</v>
          </cell>
          <cell r="B18">
            <v>1</v>
          </cell>
        </row>
        <row r="19">
          <cell r="A19" t="str">
            <v>ModeradoDirectamenteNo disminuye</v>
          </cell>
          <cell r="B19">
            <v>1</v>
          </cell>
        </row>
        <row r="20">
          <cell r="A20" t="str">
            <v>ModeradoNo DisminuyeDirectamente</v>
          </cell>
          <cell r="B20">
            <v>0</v>
          </cell>
        </row>
        <row r="21">
          <cell r="A21" t="str">
            <v>DébilDirectamenteDirectamente</v>
          </cell>
          <cell r="B21">
            <v>0</v>
          </cell>
        </row>
        <row r="22">
          <cell r="A22" t="str">
            <v>DébilDirectamenteIndirectamente</v>
          </cell>
          <cell r="B22">
            <v>0</v>
          </cell>
        </row>
        <row r="23">
          <cell r="A23" t="str">
            <v>DébilDirectamenteNo disminuye</v>
          </cell>
          <cell r="B23">
            <v>0</v>
          </cell>
        </row>
        <row r="24">
          <cell r="A24" t="str">
            <v>DébilNo DisminuyeDirectamente</v>
          </cell>
          <cell r="B24">
            <v>0</v>
          </cell>
        </row>
        <row r="27">
          <cell r="A27" t="str">
            <v>FuerteDirectamenteDirectamente</v>
          </cell>
          <cell r="B27">
            <v>2</v>
          </cell>
        </row>
        <row r="28">
          <cell r="A28" t="str">
            <v>FuerteDirectamenteIndirectamente</v>
          </cell>
          <cell r="B28">
            <v>1</v>
          </cell>
        </row>
        <row r="29">
          <cell r="A29" t="str">
            <v>FuerteDirectamenteNo Disminuye</v>
          </cell>
          <cell r="B29">
            <v>0</v>
          </cell>
        </row>
        <row r="30">
          <cell r="A30" t="str">
            <v>FuerteNo disminuyeDirectamente</v>
          </cell>
          <cell r="B30">
            <v>2</v>
          </cell>
        </row>
        <row r="31">
          <cell r="A31" t="str">
            <v>ModeradoDirectamenteDirectamente</v>
          </cell>
          <cell r="B31">
            <v>1</v>
          </cell>
        </row>
        <row r="32">
          <cell r="A32" t="str">
            <v>ModeradoDirectamenteIndirectamente</v>
          </cell>
          <cell r="B32">
            <v>0</v>
          </cell>
        </row>
        <row r="33">
          <cell r="A33" t="str">
            <v>ModeradoDirectamenteNo disminuye</v>
          </cell>
          <cell r="B33">
            <v>0</v>
          </cell>
        </row>
        <row r="34">
          <cell r="A34" t="str">
            <v>ModeradoNo DisminuyeDirectamente</v>
          </cell>
          <cell r="B34">
            <v>1</v>
          </cell>
        </row>
        <row r="35">
          <cell r="A35" t="str">
            <v>DébilDirectamenteDirectamente</v>
          </cell>
          <cell r="B35">
            <v>0</v>
          </cell>
        </row>
        <row r="36">
          <cell r="A36" t="str">
            <v>DébilDirectamenteIndirectamente</v>
          </cell>
          <cell r="B36">
            <v>0</v>
          </cell>
        </row>
        <row r="37">
          <cell r="A37" t="str">
            <v>DébilDirectamenteNo disminuye</v>
          </cell>
          <cell r="B37">
            <v>0</v>
          </cell>
        </row>
        <row r="38">
          <cell r="A38" t="str">
            <v>DébilNo DisminuyeDirectamente</v>
          </cell>
          <cell r="B38">
            <v>0</v>
          </cell>
        </row>
        <row r="56">
          <cell r="A56" t="str">
            <v>Raro (1)Insignificante (1)</v>
          </cell>
          <cell r="B56" t="str">
            <v>Bajo (1)</v>
          </cell>
        </row>
        <row r="57">
          <cell r="A57" t="str">
            <v>Raro (1)Menor (2)</v>
          </cell>
          <cell r="B57" t="str">
            <v>Bajo (2)</v>
          </cell>
        </row>
        <row r="58">
          <cell r="A58" t="str">
            <v>Raro (1)Moderado (3)</v>
          </cell>
          <cell r="B58" t="str">
            <v>Moderado (3)</v>
          </cell>
        </row>
        <row r="59">
          <cell r="A59" t="str">
            <v>Raro (1)Mayor (4)</v>
          </cell>
          <cell r="B59" t="str">
            <v>Alto (4)</v>
          </cell>
        </row>
        <row r="60">
          <cell r="A60" t="str">
            <v>Raro (1)Catastrófico (5)</v>
          </cell>
          <cell r="B60" t="str">
            <v>Alto (5)</v>
          </cell>
        </row>
        <row r="61">
          <cell r="A61" t="str">
            <v>Improbable (2)Insignificante (1)</v>
          </cell>
          <cell r="B61" t="str">
            <v>Bajo (2)</v>
          </cell>
        </row>
        <row r="62">
          <cell r="A62" t="str">
            <v>Improbable (2)Menor (2)</v>
          </cell>
          <cell r="B62" t="str">
            <v>Bajo (4)</v>
          </cell>
        </row>
        <row r="63">
          <cell r="A63" t="str">
            <v>Improbable (2)Moderado (3)</v>
          </cell>
          <cell r="B63" t="str">
            <v>Moderado (6)</v>
          </cell>
        </row>
        <row r="64">
          <cell r="A64" t="str">
            <v>Improbable (2)Mayor (4)</v>
          </cell>
          <cell r="B64" t="str">
            <v>Alto (8)</v>
          </cell>
        </row>
        <row r="65">
          <cell r="A65" t="str">
            <v>Improbable (2)Catastrófico (5)</v>
          </cell>
          <cell r="B65" t="str">
            <v>Extremo (10)</v>
          </cell>
        </row>
        <row r="66">
          <cell r="A66" t="str">
            <v>Posible (3)Insignificante (1)</v>
          </cell>
          <cell r="B66" t="str">
            <v>Bajo (3)</v>
          </cell>
        </row>
        <row r="67">
          <cell r="A67" t="str">
            <v>Posible (3)Menor (2)</v>
          </cell>
          <cell r="B67" t="str">
            <v>Moderado (6)</v>
          </cell>
        </row>
        <row r="68">
          <cell r="A68" t="str">
            <v>Posible (3)Moderado (3)</v>
          </cell>
          <cell r="B68" t="str">
            <v>Alto (9)</v>
          </cell>
        </row>
        <row r="69">
          <cell r="A69" t="str">
            <v>Posible (3)Mayor (4)</v>
          </cell>
          <cell r="B69" t="str">
            <v>Extremo (12)</v>
          </cell>
        </row>
        <row r="70">
          <cell r="A70" t="str">
            <v>Posible (3)Catastrófico (5)</v>
          </cell>
          <cell r="B70" t="str">
            <v>Extremo (15)</v>
          </cell>
        </row>
        <row r="71">
          <cell r="A71" t="str">
            <v>Probable (4)Insignificante (1)</v>
          </cell>
          <cell r="B71" t="str">
            <v>Moderado (4)</v>
          </cell>
        </row>
        <row r="72">
          <cell r="A72" t="str">
            <v>Probable (4)Menor (2)</v>
          </cell>
          <cell r="B72" t="str">
            <v>Alto (8)</v>
          </cell>
        </row>
        <row r="73">
          <cell r="A73" t="str">
            <v>Probable (4)Moderado (3)</v>
          </cell>
          <cell r="B73" t="str">
            <v>Alto (12)</v>
          </cell>
        </row>
        <row r="74">
          <cell r="A74" t="str">
            <v>Probable (4)Mayor (4)</v>
          </cell>
          <cell r="B74" t="str">
            <v>Extremo (16)</v>
          </cell>
        </row>
        <row r="75">
          <cell r="A75" t="str">
            <v>Probable (4)Catastrófico (5)</v>
          </cell>
          <cell r="B75" t="str">
            <v>Extremo (20)</v>
          </cell>
        </row>
        <row r="76">
          <cell r="A76" t="str">
            <v>Casi Seguro (5)Insignificante (1)</v>
          </cell>
          <cell r="B76" t="str">
            <v>Alto (5)</v>
          </cell>
        </row>
        <row r="77">
          <cell r="A77" t="str">
            <v>Casi Seguro (5)Menor (2)</v>
          </cell>
          <cell r="B77" t="str">
            <v>Alto (10)</v>
          </cell>
        </row>
        <row r="78">
          <cell r="A78" t="str">
            <v>Casi Seguro (5)Moderado (3)</v>
          </cell>
          <cell r="B78" t="str">
            <v>Extremo (15)</v>
          </cell>
        </row>
        <row r="79">
          <cell r="A79" t="str">
            <v>Casi Seguro (5)Mayor (4)</v>
          </cell>
          <cell r="B79" t="str">
            <v>Extremo (20)</v>
          </cell>
        </row>
        <row r="80">
          <cell r="A80" t="str">
            <v>Casi Seguro (5)Catastrófico (5)</v>
          </cell>
          <cell r="B80" t="str">
            <v>Extremo (25)</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Riesgos"/>
      <sheetName val="Criterios impacto 1"/>
      <sheetName val="Criterios impacto 2"/>
      <sheetName val="Parámetros"/>
    </sheetNames>
    <sheetDataSet>
      <sheetData sheetId="0" refreshError="1"/>
      <sheetData sheetId="1" refreshError="1"/>
      <sheetData sheetId="2" refreshError="1"/>
      <sheetData sheetId="3">
        <row r="56">
          <cell r="A56" t="str">
            <v>Raro (1)Insignificante (1)</v>
          </cell>
          <cell r="B56" t="str">
            <v>Bajo (1)</v>
          </cell>
        </row>
        <row r="57">
          <cell r="A57" t="str">
            <v>Raro (1)Menor (2)</v>
          </cell>
          <cell r="B57" t="str">
            <v>Bajo (2)</v>
          </cell>
        </row>
        <row r="58">
          <cell r="A58" t="str">
            <v>Raro (1)Moderado (3)</v>
          </cell>
          <cell r="B58" t="str">
            <v>Moderado (3)</v>
          </cell>
        </row>
        <row r="59">
          <cell r="A59" t="str">
            <v>Raro (1)Mayor (4)</v>
          </cell>
          <cell r="B59" t="str">
            <v>Alto (4)</v>
          </cell>
        </row>
        <row r="60">
          <cell r="A60" t="str">
            <v>Raro (1)Catastrófico (5)</v>
          </cell>
          <cell r="B60" t="str">
            <v>Alto (5)</v>
          </cell>
        </row>
        <row r="61">
          <cell r="A61" t="str">
            <v>Improbable (2)Insignificante (1)</v>
          </cell>
          <cell r="B61" t="str">
            <v>Bajo (2)</v>
          </cell>
        </row>
        <row r="62">
          <cell r="A62" t="str">
            <v>Improbable (2)Menor (2)</v>
          </cell>
          <cell r="B62" t="str">
            <v>Bajo (4)</v>
          </cell>
        </row>
        <row r="63">
          <cell r="A63" t="str">
            <v>Improbable (2)Moderado (3)</v>
          </cell>
          <cell r="B63" t="str">
            <v>Moderado (6)</v>
          </cell>
        </row>
        <row r="64">
          <cell r="A64" t="str">
            <v>Improbable (2)Mayor (4)</v>
          </cell>
          <cell r="B64" t="str">
            <v>Alto (8)</v>
          </cell>
        </row>
        <row r="65">
          <cell r="A65" t="str">
            <v>Improbable (2)Catastrófico (5)</v>
          </cell>
          <cell r="B65" t="str">
            <v>Extremo (10)</v>
          </cell>
        </row>
        <row r="66">
          <cell r="A66" t="str">
            <v>Posible (3)Insignificante (1)</v>
          </cell>
          <cell r="B66" t="str">
            <v>Bajo (3)</v>
          </cell>
        </row>
        <row r="67">
          <cell r="A67" t="str">
            <v>Posible (3)Menor (2)</v>
          </cell>
          <cell r="B67" t="str">
            <v>Moderado (6)</v>
          </cell>
        </row>
        <row r="68">
          <cell r="A68" t="str">
            <v>Posible (3)Moderado (3)</v>
          </cell>
          <cell r="B68" t="str">
            <v>Alto (9)</v>
          </cell>
        </row>
        <row r="69">
          <cell r="A69" t="str">
            <v>Posible (3)Mayor (4)</v>
          </cell>
          <cell r="B69" t="str">
            <v>Extremo (12)</v>
          </cell>
        </row>
        <row r="70">
          <cell r="A70" t="str">
            <v>Posible (3)Catastrófico (5)</v>
          </cell>
          <cell r="B70" t="str">
            <v>Extremo (15)</v>
          </cell>
        </row>
        <row r="71">
          <cell r="A71" t="str">
            <v>Probable (4)Insignificante (1)</v>
          </cell>
          <cell r="B71" t="str">
            <v>Moderado (4)</v>
          </cell>
        </row>
        <row r="72">
          <cell r="A72" t="str">
            <v>Probable (4)Menor (2)</v>
          </cell>
          <cell r="B72" t="str">
            <v>Alto (8)</v>
          </cell>
        </row>
        <row r="73">
          <cell r="A73" t="str">
            <v>Probable (4)Moderado (3)</v>
          </cell>
          <cell r="B73" t="str">
            <v>Alto (12)</v>
          </cell>
        </row>
        <row r="74">
          <cell r="A74" t="str">
            <v>Probable (4)Mayor (4)</v>
          </cell>
          <cell r="B74" t="str">
            <v>Extremo (16)</v>
          </cell>
        </row>
        <row r="75">
          <cell r="A75" t="str">
            <v>Probable (4)Catastrófico (5)</v>
          </cell>
          <cell r="B75" t="str">
            <v>Extremo (20)</v>
          </cell>
        </row>
        <row r="76">
          <cell r="A76" t="str">
            <v>Casi Seguro (5)Insignificante (1)</v>
          </cell>
          <cell r="B76" t="str">
            <v>Alto (5)</v>
          </cell>
        </row>
        <row r="77">
          <cell r="A77" t="str">
            <v>Casi Seguro (5)Menor (2)</v>
          </cell>
          <cell r="B77" t="str">
            <v>Alto (10)</v>
          </cell>
        </row>
        <row r="78">
          <cell r="A78" t="str">
            <v>Casi Seguro (5)Moderado (3)</v>
          </cell>
          <cell r="B78" t="str">
            <v>Extremo (15)</v>
          </cell>
        </row>
        <row r="79">
          <cell r="A79" t="str">
            <v>Casi Seguro (5)Mayor (4)</v>
          </cell>
          <cell r="B79" t="str">
            <v>Extremo (20)</v>
          </cell>
        </row>
        <row r="80">
          <cell r="A80" t="str">
            <v>Casi Seguro (5)Catastrófico (5)</v>
          </cell>
          <cell r="B80" t="str">
            <v>Extremo (25)</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X41"/>
  <sheetViews>
    <sheetView tabSelected="1" topLeftCell="F1" zoomScale="69" zoomScaleNormal="69" zoomScaleSheetLayoutView="70" workbookViewId="0">
      <pane xSplit="1" ySplit="8" topLeftCell="G9" activePane="bottomRight" state="frozen"/>
      <selection activeCell="F1" sqref="F1"/>
      <selection pane="topRight" activeCell="G1" sqref="G1"/>
      <selection pane="bottomLeft" activeCell="F9" sqref="F9"/>
      <selection pane="bottomRight" activeCell="BA9" sqref="BA9"/>
    </sheetView>
  </sheetViews>
  <sheetFormatPr baseColWidth="10" defaultColWidth="11.42578125" defaultRowHeight="20.25" x14ac:dyDescent="0.3"/>
  <cols>
    <col min="1" max="1" width="49.7109375" style="105" customWidth="1"/>
    <col min="2" max="2" width="43.7109375" style="11" bestFit="1" customWidth="1"/>
    <col min="3" max="3" width="10.140625" style="11" bestFit="1" customWidth="1"/>
    <col min="4" max="4" width="18.28515625" style="11" bestFit="1" customWidth="1"/>
    <col min="5" max="5" width="20.85546875" style="11" bestFit="1" customWidth="1"/>
    <col min="6" max="6" width="43.28515625" style="11" bestFit="1" customWidth="1"/>
    <col min="7" max="7" width="75.42578125" style="7" bestFit="1" customWidth="1"/>
    <col min="8" max="8" width="45.28515625" style="11" customWidth="1"/>
    <col min="9" max="9" width="24.140625" style="11" bestFit="1" customWidth="1"/>
    <col min="10" max="10" width="23.7109375" style="11" customWidth="1"/>
    <col min="11" max="11" width="15.7109375" style="11" bestFit="1" customWidth="1"/>
    <col min="12" max="12" width="16.7109375" style="102" bestFit="1" customWidth="1"/>
    <col min="13" max="13" width="18" style="11" bestFit="1" customWidth="1"/>
    <col min="14" max="14" width="86.85546875" style="11" bestFit="1" customWidth="1"/>
    <col min="15" max="15" width="62.85546875" style="11" bestFit="1" customWidth="1"/>
    <col min="16" max="16" width="50.42578125" style="11" bestFit="1" customWidth="1"/>
    <col min="17" max="17" width="69.140625" style="11" customWidth="1"/>
    <col min="18" max="18" width="71.85546875" style="11" customWidth="1"/>
    <col min="19" max="19" width="43" style="11" customWidth="1"/>
    <col min="20" max="21" width="38.42578125" style="11" customWidth="1"/>
    <col min="22" max="22" width="54.85546875" style="11" customWidth="1"/>
    <col min="23" max="23" width="28.42578125" style="103" bestFit="1" customWidth="1"/>
    <col min="24" max="24" width="31.28515625" style="103" bestFit="1" customWidth="1"/>
    <col min="25" max="25" width="16.42578125" style="103" bestFit="1" customWidth="1"/>
    <col min="26" max="26" width="22.85546875" style="103" bestFit="1" customWidth="1"/>
    <col min="27" max="27" width="28.7109375" style="103" bestFit="1" customWidth="1"/>
    <col min="28" max="28" width="67.28515625" style="103" bestFit="1" customWidth="1"/>
    <col min="29" max="29" width="29" style="103" bestFit="1" customWidth="1"/>
    <col min="30" max="30" width="28.7109375" style="103" bestFit="1" customWidth="1"/>
    <col min="31" max="31" width="62.140625" style="103" bestFit="1" customWidth="1"/>
    <col min="32" max="32" width="74.85546875" style="103" bestFit="1" customWidth="1"/>
    <col min="33" max="33" width="20.28515625" style="103" bestFit="1" customWidth="1"/>
    <col min="34" max="34" width="40.140625" style="103" bestFit="1" customWidth="1"/>
    <col min="35" max="35" width="82.85546875" style="103" customWidth="1"/>
    <col min="36" max="36" width="42" style="103" bestFit="1" customWidth="1"/>
    <col min="37" max="37" width="36" style="11" customWidth="1"/>
    <col min="38" max="38" width="31" style="11" bestFit="1" customWidth="1"/>
    <col min="39" max="39" width="26.140625" style="11" bestFit="1" customWidth="1"/>
    <col min="40" max="40" width="24.140625" style="11" bestFit="1" customWidth="1"/>
    <col min="41" max="41" width="24.28515625" style="11" bestFit="1" customWidth="1"/>
    <col min="42" max="42" width="15.7109375" style="11" customWidth="1"/>
    <col min="43" max="43" width="15.42578125" style="11" bestFit="1" customWidth="1"/>
    <col min="44" max="44" width="55.7109375" style="104" bestFit="1" customWidth="1"/>
    <col min="45" max="45" width="18.28515625" style="11" bestFit="1" customWidth="1"/>
    <col min="46" max="46" width="27.85546875" style="11" bestFit="1" customWidth="1"/>
    <col min="47" max="47" width="60.28515625" style="7" customWidth="1"/>
    <col min="48" max="48" width="44.28515625" style="7" bestFit="1" customWidth="1"/>
    <col min="49" max="49" width="46.7109375" style="7" customWidth="1"/>
    <col min="50" max="50" width="39" style="113" customWidth="1"/>
    <col min="51" max="51" width="126.42578125" style="7" customWidth="1"/>
    <col min="52" max="52" width="41" style="7" customWidth="1"/>
    <col min="53" max="16384" width="11.42578125" style="7"/>
  </cols>
  <sheetData>
    <row r="1" spans="1:84" ht="64.900000000000006" customHeight="1" x14ac:dyDescent="0.3">
      <c r="A1" s="12"/>
      <c r="B1" s="7"/>
      <c r="C1" s="7"/>
      <c r="D1" s="7"/>
      <c r="E1" s="7"/>
      <c r="F1" s="193"/>
      <c r="G1" s="193"/>
      <c r="H1" s="193"/>
      <c r="I1" s="7"/>
      <c r="J1" s="7"/>
      <c r="K1" s="7"/>
      <c r="L1" s="8"/>
      <c r="M1" s="7"/>
      <c r="N1" s="7"/>
      <c r="O1" s="7"/>
      <c r="P1" s="7"/>
      <c r="Q1" s="7"/>
      <c r="R1" s="7"/>
      <c r="S1" s="7"/>
      <c r="T1" s="7"/>
      <c r="U1" s="7"/>
      <c r="V1" s="7"/>
      <c r="W1" s="9"/>
      <c r="X1" s="9"/>
      <c r="Y1" s="9"/>
      <c r="Z1" s="9"/>
      <c r="AA1" s="9"/>
      <c r="AB1" s="9"/>
      <c r="AC1" s="9"/>
      <c r="AD1" s="9"/>
      <c r="AE1" s="9"/>
      <c r="AF1" s="9"/>
      <c r="AG1" s="9"/>
      <c r="AH1" s="9"/>
      <c r="AI1" s="9"/>
      <c r="AJ1" s="9"/>
      <c r="AK1" s="7"/>
      <c r="AL1" s="7"/>
      <c r="AM1" s="7"/>
      <c r="AN1" s="7"/>
      <c r="AO1" s="7"/>
      <c r="AP1" s="7"/>
      <c r="AQ1" s="7"/>
      <c r="AR1" s="10"/>
      <c r="AS1" s="7"/>
      <c r="AT1" s="7"/>
    </row>
    <row r="2" spans="1:84" s="9" customFormat="1" ht="194.25" customHeight="1" x14ac:dyDescent="0.3">
      <c r="A2" s="13" t="s">
        <v>22</v>
      </c>
      <c r="B2" s="13" t="s">
        <v>23</v>
      </c>
      <c r="C2" s="13" t="s">
        <v>24</v>
      </c>
      <c r="D2" s="13" t="s">
        <v>25</v>
      </c>
      <c r="E2" s="13" t="s">
        <v>26</v>
      </c>
      <c r="F2" s="14" t="s">
        <v>226</v>
      </c>
      <c r="G2" s="14" t="s">
        <v>227</v>
      </c>
      <c r="H2" s="14" t="s">
        <v>228</v>
      </c>
      <c r="I2" s="15" t="s">
        <v>27</v>
      </c>
      <c r="J2" s="16" t="s">
        <v>28</v>
      </c>
      <c r="K2" s="17" t="s">
        <v>29</v>
      </c>
      <c r="L2" s="13" t="s">
        <v>30</v>
      </c>
      <c r="M2" s="13" t="s">
        <v>31</v>
      </c>
      <c r="N2" s="13" t="s">
        <v>32</v>
      </c>
      <c r="O2" s="13" t="s">
        <v>33</v>
      </c>
      <c r="P2" s="14" t="s">
        <v>34</v>
      </c>
      <c r="Q2" s="15" t="s">
        <v>229</v>
      </c>
      <c r="R2" s="15" t="s">
        <v>230</v>
      </c>
      <c r="S2" s="15" t="s">
        <v>231</v>
      </c>
      <c r="T2" s="15" t="s">
        <v>35</v>
      </c>
      <c r="U2" s="132" t="s">
        <v>584</v>
      </c>
      <c r="V2" s="132" t="s">
        <v>585</v>
      </c>
      <c r="W2" s="13" t="s">
        <v>36</v>
      </c>
      <c r="X2" s="13" t="s">
        <v>37</v>
      </c>
      <c r="Y2" s="13" t="s">
        <v>38</v>
      </c>
      <c r="Z2" s="13" t="s">
        <v>39</v>
      </c>
      <c r="AA2" s="13" t="s">
        <v>40</v>
      </c>
      <c r="AB2" s="13" t="s">
        <v>41</v>
      </c>
      <c r="AC2" s="13" t="s">
        <v>42</v>
      </c>
      <c r="AD2" s="13" t="s">
        <v>43</v>
      </c>
      <c r="AE2" s="13" t="s">
        <v>44</v>
      </c>
      <c r="AF2" s="13" t="s">
        <v>45</v>
      </c>
      <c r="AG2" s="13" t="s">
        <v>46</v>
      </c>
      <c r="AH2" s="13" t="s">
        <v>47</v>
      </c>
      <c r="AI2" s="13" t="s">
        <v>48</v>
      </c>
      <c r="AJ2" s="13" t="s">
        <v>49</v>
      </c>
      <c r="AK2" s="13" t="s">
        <v>50</v>
      </c>
      <c r="AL2" s="13" t="s">
        <v>51</v>
      </c>
      <c r="AM2" s="13" t="s">
        <v>52</v>
      </c>
      <c r="AN2" s="13" t="s">
        <v>53</v>
      </c>
      <c r="AO2" s="13" t="s">
        <v>54</v>
      </c>
      <c r="AP2" s="13" t="s">
        <v>55</v>
      </c>
      <c r="AQ2" s="13" t="s">
        <v>56</v>
      </c>
      <c r="AR2" s="18" t="s">
        <v>57</v>
      </c>
      <c r="AS2" s="13" t="s">
        <v>58</v>
      </c>
      <c r="AT2" s="13" t="s">
        <v>59</v>
      </c>
      <c r="AU2" s="13" t="s">
        <v>60</v>
      </c>
      <c r="AV2" s="13" t="s">
        <v>61</v>
      </c>
      <c r="AW2" s="19" t="s">
        <v>62</v>
      </c>
      <c r="AX2" s="114" t="s">
        <v>575</v>
      </c>
      <c r="AY2" s="128" t="s">
        <v>593</v>
      </c>
      <c r="AZ2" s="128" t="s">
        <v>594</v>
      </c>
    </row>
    <row r="3" spans="1:84" s="106" customFormat="1" ht="308.45" hidden="1" customHeight="1" x14ac:dyDescent="0.25">
      <c r="A3" s="157" t="s">
        <v>306</v>
      </c>
      <c r="B3" s="20" t="s">
        <v>260</v>
      </c>
      <c r="C3" s="20" t="s">
        <v>65</v>
      </c>
      <c r="D3" s="20" t="s">
        <v>66</v>
      </c>
      <c r="E3" s="20" t="s">
        <v>67</v>
      </c>
      <c r="F3" s="20" t="s">
        <v>261</v>
      </c>
      <c r="G3" s="20" t="s">
        <v>262</v>
      </c>
      <c r="H3" s="21" t="s">
        <v>263</v>
      </c>
      <c r="I3" s="20" t="s">
        <v>82</v>
      </c>
      <c r="J3" s="22" t="str">
        <f>IF(K3&lt;6,"Moderado (3)",IF(K3&lt;12,"Mayor (4)","Catastrófico (5)"))</f>
        <v>Moderado (3)</v>
      </c>
      <c r="K3" s="23">
        <v>5</v>
      </c>
      <c r="L3" s="24" t="str">
        <f>IFERROR(VLOOKUP(CONCATENATE(I3,J3),[2]Parámetro!$A$56:$B$80,2,FALSE),"-")</f>
        <v>Moderado (6)</v>
      </c>
      <c r="M3" s="20" t="s">
        <v>71</v>
      </c>
      <c r="N3" s="25" t="s">
        <v>264</v>
      </c>
      <c r="O3" s="26" t="s">
        <v>265</v>
      </c>
      <c r="P3" s="20" t="s">
        <v>266</v>
      </c>
      <c r="Q3" s="20" t="s">
        <v>267</v>
      </c>
      <c r="R3" s="26" t="s">
        <v>268</v>
      </c>
      <c r="S3" s="26" t="s">
        <v>269</v>
      </c>
      <c r="T3" s="26" t="s">
        <v>270</v>
      </c>
      <c r="U3" s="129"/>
      <c r="V3" s="129"/>
      <c r="W3" s="20">
        <v>15</v>
      </c>
      <c r="X3" s="20">
        <v>15</v>
      </c>
      <c r="Y3" s="20">
        <v>15</v>
      </c>
      <c r="Z3" s="20">
        <v>15</v>
      </c>
      <c r="AA3" s="20">
        <v>15</v>
      </c>
      <c r="AB3" s="20">
        <v>15</v>
      </c>
      <c r="AC3" s="20">
        <v>10</v>
      </c>
      <c r="AD3" s="20">
        <f t="shared" ref="AD3:AD6" si="0">SUM(W3:AC3)</f>
        <v>100</v>
      </c>
      <c r="AE3" s="20" t="s">
        <v>79</v>
      </c>
      <c r="AF3" s="20" t="s">
        <v>79</v>
      </c>
      <c r="AG3" s="20" t="str">
        <f>IFERROR(VLOOKUP(CONCATENATE(AE3,AF3),[2]Parámetro!$A$2:$B$10,2,FALSE),"-")</f>
        <v>Fuerte</v>
      </c>
      <c r="AH3" s="20">
        <v>100</v>
      </c>
      <c r="AI3" s="20" t="s">
        <v>79</v>
      </c>
      <c r="AJ3" s="20" t="s">
        <v>80</v>
      </c>
      <c r="AK3" s="20" t="s">
        <v>81</v>
      </c>
      <c r="AL3" s="20">
        <v>2</v>
      </c>
      <c r="AM3" s="20">
        <v>0</v>
      </c>
      <c r="AN3" s="25" t="s">
        <v>151</v>
      </c>
      <c r="AO3" s="25" t="s">
        <v>153</v>
      </c>
      <c r="AP3" s="27" t="str">
        <f>IFERROR(VLOOKUP(CONCATENATE(AN3,AO3),[2]Parámetro!$A$56:$B$80,2,FALSE),"-")</f>
        <v>Moderado (3)</v>
      </c>
      <c r="AQ3" s="20" t="s">
        <v>84</v>
      </c>
      <c r="AR3" s="20" t="s">
        <v>271</v>
      </c>
      <c r="AS3" s="26" t="s">
        <v>272</v>
      </c>
      <c r="AT3" s="28" t="s">
        <v>256</v>
      </c>
      <c r="AU3" s="20" t="s">
        <v>273</v>
      </c>
      <c r="AV3" s="160" t="s">
        <v>274</v>
      </c>
      <c r="AW3" s="26" t="s">
        <v>275</v>
      </c>
      <c r="AX3" s="115"/>
      <c r="AY3" s="129"/>
      <c r="AZ3" s="129"/>
    </row>
    <row r="4" spans="1:84" s="106" customFormat="1" ht="297.60000000000002" hidden="1" customHeight="1" x14ac:dyDescent="0.25">
      <c r="A4" s="158"/>
      <c r="B4" s="20" t="s">
        <v>260</v>
      </c>
      <c r="C4" s="20" t="s">
        <v>65</v>
      </c>
      <c r="D4" s="20" t="s">
        <v>66</v>
      </c>
      <c r="E4" s="20" t="s">
        <v>67</v>
      </c>
      <c r="F4" s="26" t="s">
        <v>540</v>
      </c>
      <c r="G4" s="20" t="s">
        <v>276</v>
      </c>
      <c r="H4" s="30" t="s">
        <v>277</v>
      </c>
      <c r="I4" s="20" t="s">
        <v>82</v>
      </c>
      <c r="J4" s="22" t="str">
        <f>IF(K4&lt;6,"Moderado (3)",IF(K4&lt;12,"Mayor (4)","Catastrófico (5)"))</f>
        <v>Moderado (3)</v>
      </c>
      <c r="K4" s="23">
        <v>3</v>
      </c>
      <c r="L4" s="24" t="str">
        <f>IFERROR(VLOOKUP(CONCATENATE(I4,J4),[2]Parámetro!$A$56:$B$80,2,FALSE),"-")</f>
        <v>Moderado (6)</v>
      </c>
      <c r="M4" s="20" t="s">
        <v>71</v>
      </c>
      <c r="N4" s="20" t="s">
        <v>264</v>
      </c>
      <c r="O4" s="26" t="s">
        <v>278</v>
      </c>
      <c r="P4" s="26" t="s">
        <v>279</v>
      </c>
      <c r="Q4" s="20" t="s">
        <v>541</v>
      </c>
      <c r="R4" s="26" t="s">
        <v>280</v>
      </c>
      <c r="S4" s="20" t="s">
        <v>281</v>
      </c>
      <c r="T4" s="26" t="s">
        <v>282</v>
      </c>
      <c r="U4" s="129"/>
      <c r="V4" s="129"/>
      <c r="W4" s="20">
        <v>15</v>
      </c>
      <c r="X4" s="20">
        <v>15</v>
      </c>
      <c r="Y4" s="20">
        <v>15</v>
      </c>
      <c r="Z4" s="20">
        <v>15</v>
      </c>
      <c r="AA4" s="20">
        <v>15</v>
      </c>
      <c r="AB4" s="20">
        <v>15</v>
      </c>
      <c r="AC4" s="20">
        <v>10</v>
      </c>
      <c r="AD4" s="20">
        <f t="shared" si="0"/>
        <v>100</v>
      </c>
      <c r="AE4" s="20" t="s">
        <v>79</v>
      </c>
      <c r="AF4" s="20" t="s">
        <v>79</v>
      </c>
      <c r="AG4" s="20" t="str">
        <f>IFERROR(VLOOKUP(CONCATENATE(AE4,AF4),[2]Parámetro!$A$2:$B$10,2,FALSE),"-")</f>
        <v>Fuerte</v>
      </c>
      <c r="AH4" s="20">
        <v>100</v>
      </c>
      <c r="AI4" s="20" t="s">
        <v>79</v>
      </c>
      <c r="AJ4" s="20" t="s">
        <v>80</v>
      </c>
      <c r="AK4" s="20" t="s">
        <v>81</v>
      </c>
      <c r="AL4" s="20">
        <v>2</v>
      </c>
      <c r="AM4" s="20">
        <v>0</v>
      </c>
      <c r="AN4" s="20" t="s">
        <v>151</v>
      </c>
      <c r="AO4" s="20" t="s">
        <v>153</v>
      </c>
      <c r="AP4" s="31" t="str">
        <f>IFERROR(VLOOKUP(CONCATENATE(AN4,AO4),[2]Parámetro!$A$56:$B$80,2,FALSE),"-")</f>
        <v>Moderado (3)</v>
      </c>
      <c r="AQ4" s="20" t="s">
        <v>84</v>
      </c>
      <c r="AR4" s="20" t="s">
        <v>283</v>
      </c>
      <c r="AS4" s="26" t="s">
        <v>284</v>
      </c>
      <c r="AT4" s="28" t="s">
        <v>256</v>
      </c>
      <c r="AU4" s="26" t="s">
        <v>285</v>
      </c>
      <c r="AV4" s="161"/>
      <c r="AW4" s="26" t="s">
        <v>286</v>
      </c>
      <c r="AX4" s="115"/>
      <c r="AY4" s="129"/>
      <c r="AZ4" s="129"/>
    </row>
    <row r="5" spans="1:84" s="106" customFormat="1" ht="282.60000000000002" hidden="1" customHeight="1" x14ac:dyDescent="0.25">
      <c r="A5" s="158"/>
      <c r="B5" s="20" t="s">
        <v>260</v>
      </c>
      <c r="C5" s="20" t="s">
        <v>65</v>
      </c>
      <c r="D5" s="20" t="s">
        <v>66</v>
      </c>
      <c r="E5" s="20" t="s">
        <v>67</v>
      </c>
      <c r="F5" s="26" t="s">
        <v>542</v>
      </c>
      <c r="G5" s="20" t="s">
        <v>287</v>
      </c>
      <c r="H5" s="30" t="s">
        <v>288</v>
      </c>
      <c r="I5" s="20" t="s">
        <v>151</v>
      </c>
      <c r="J5" s="22" t="s">
        <v>152</v>
      </c>
      <c r="K5" s="23"/>
      <c r="L5" s="32" t="s">
        <v>165</v>
      </c>
      <c r="M5" s="20" t="s">
        <v>71</v>
      </c>
      <c r="N5" s="20" t="s">
        <v>264</v>
      </c>
      <c r="O5" s="26" t="s">
        <v>289</v>
      </c>
      <c r="P5" s="26" t="s">
        <v>290</v>
      </c>
      <c r="Q5" s="20" t="s">
        <v>543</v>
      </c>
      <c r="R5" s="26" t="s">
        <v>291</v>
      </c>
      <c r="S5" s="20" t="s">
        <v>292</v>
      </c>
      <c r="T5" s="26" t="s">
        <v>293</v>
      </c>
      <c r="U5" s="129"/>
      <c r="V5" s="129"/>
      <c r="W5" s="20">
        <v>15</v>
      </c>
      <c r="X5" s="20">
        <v>15</v>
      </c>
      <c r="Y5" s="20">
        <v>15</v>
      </c>
      <c r="Z5" s="20">
        <v>15</v>
      </c>
      <c r="AA5" s="20">
        <v>15</v>
      </c>
      <c r="AB5" s="20">
        <v>15</v>
      </c>
      <c r="AC5" s="20">
        <v>10</v>
      </c>
      <c r="AD5" s="20">
        <f t="shared" si="0"/>
        <v>100</v>
      </c>
      <c r="AE5" s="20" t="s">
        <v>79</v>
      </c>
      <c r="AF5" s="20" t="s">
        <v>79</v>
      </c>
      <c r="AG5" s="20" t="str">
        <f>IFERROR(VLOOKUP(CONCATENATE(AE5,AF5),[2]Parámetro!$A$2:$B$10,2,FALSE),"-")</f>
        <v>Fuerte</v>
      </c>
      <c r="AH5" s="20">
        <v>100</v>
      </c>
      <c r="AI5" s="20" t="s">
        <v>79</v>
      </c>
      <c r="AJ5" s="20" t="s">
        <v>80</v>
      </c>
      <c r="AK5" s="20" t="s">
        <v>81</v>
      </c>
      <c r="AL5" s="20">
        <v>2</v>
      </c>
      <c r="AM5" s="20">
        <v>0</v>
      </c>
      <c r="AN5" s="20" t="s">
        <v>151</v>
      </c>
      <c r="AO5" s="20" t="s">
        <v>152</v>
      </c>
      <c r="AP5" s="31" t="str">
        <f>IFERROR(VLOOKUP(CONCATENATE(AN5,AO5),[2]Parámetro!$A$56:$B$80,2,FALSE),"-")</f>
        <v>Alto (5)</v>
      </c>
      <c r="AQ5" s="20" t="s">
        <v>84</v>
      </c>
      <c r="AR5" s="20" t="s">
        <v>294</v>
      </c>
      <c r="AS5" s="26" t="s">
        <v>295</v>
      </c>
      <c r="AT5" s="28" t="s">
        <v>256</v>
      </c>
      <c r="AU5" s="26" t="s">
        <v>296</v>
      </c>
      <c r="AV5" s="161"/>
      <c r="AW5" s="26" t="s">
        <v>297</v>
      </c>
      <c r="AX5" s="115"/>
      <c r="AY5" s="129"/>
      <c r="AZ5" s="129"/>
    </row>
    <row r="6" spans="1:84" s="106" customFormat="1" ht="258.60000000000002" hidden="1" customHeight="1" x14ac:dyDescent="0.25">
      <c r="A6" s="159"/>
      <c r="B6" s="20" t="s">
        <v>260</v>
      </c>
      <c r="C6" s="20" t="s">
        <v>65</v>
      </c>
      <c r="D6" s="26" t="s">
        <v>66</v>
      </c>
      <c r="E6" s="26" t="s">
        <v>67</v>
      </c>
      <c r="F6" s="26" t="s">
        <v>298</v>
      </c>
      <c r="G6" s="20" t="s">
        <v>544</v>
      </c>
      <c r="H6" s="30" t="s">
        <v>288</v>
      </c>
      <c r="I6" s="20" t="s">
        <v>82</v>
      </c>
      <c r="J6" s="22" t="s">
        <v>152</v>
      </c>
      <c r="K6" s="23"/>
      <c r="L6" s="33" t="s">
        <v>174</v>
      </c>
      <c r="M6" s="20" t="s">
        <v>71</v>
      </c>
      <c r="N6" s="20" t="s">
        <v>264</v>
      </c>
      <c r="O6" s="26" t="s">
        <v>289</v>
      </c>
      <c r="P6" s="26" t="s">
        <v>299</v>
      </c>
      <c r="Q6" s="20" t="s">
        <v>300</v>
      </c>
      <c r="R6" s="26" t="s">
        <v>301</v>
      </c>
      <c r="S6" s="20" t="s">
        <v>292</v>
      </c>
      <c r="T6" s="26" t="s">
        <v>293</v>
      </c>
      <c r="U6" s="129"/>
      <c r="V6" s="129"/>
      <c r="W6" s="20">
        <v>15</v>
      </c>
      <c r="X6" s="20">
        <v>15</v>
      </c>
      <c r="Y6" s="20">
        <v>15</v>
      </c>
      <c r="Z6" s="20">
        <v>15</v>
      </c>
      <c r="AA6" s="20">
        <v>15</v>
      </c>
      <c r="AB6" s="20">
        <v>15</v>
      </c>
      <c r="AC6" s="20">
        <v>10</v>
      </c>
      <c r="AD6" s="20">
        <f t="shared" si="0"/>
        <v>100</v>
      </c>
      <c r="AE6" s="20" t="s">
        <v>79</v>
      </c>
      <c r="AF6" s="20" t="s">
        <v>79</v>
      </c>
      <c r="AG6" s="20" t="str">
        <f>IFERROR(VLOOKUP(CONCATENATE(AE6,AF6),[2]Parámetro!$A$2:$B$10,2,FALSE),"-")</f>
        <v>Fuerte</v>
      </c>
      <c r="AH6" s="20">
        <v>100</v>
      </c>
      <c r="AI6" s="20" t="s">
        <v>79</v>
      </c>
      <c r="AJ6" s="20" t="s">
        <v>80</v>
      </c>
      <c r="AK6" s="20" t="s">
        <v>81</v>
      </c>
      <c r="AL6" s="20">
        <v>2</v>
      </c>
      <c r="AM6" s="20">
        <v>0</v>
      </c>
      <c r="AN6" s="20" t="s">
        <v>151</v>
      </c>
      <c r="AO6" s="20" t="s">
        <v>152</v>
      </c>
      <c r="AP6" s="31" t="str">
        <f>IFERROR(VLOOKUP(CONCATENATE(AN6,AO6),[2]Parámetro!$A$56:$B$80,2,FALSE),"-")</f>
        <v>Alto (5)</v>
      </c>
      <c r="AQ6" s="20" t="s">
        <v>84</v>
      </c>
      <c r="AR6" s="20" t="s">
        <v>302</v>
      </c>
      <c r="AS6" s="26" t="s">
        <v>295</v>
      </c>
      <c r="AT6" s="28" t="s">
        <v>256</v>
      </c>
      <c r="AU6" s="26" t="s">
        <v>303</v>
      </c>
      <c r="AV6" s="162"/>
      <c r="AW6" s="29" t="s">
        <v>304</v>
      </c>
      <c r="AX6" s="115"/>
      <c r="AY6" s="129"/>
      <c r="AZ6" s="129"/>
    </row>
    <row r="7" spans="1:84" s="107" customFormat="1" ht="167.45" hidden="1" customHeight="1" x14ac:dyDescent="0.3">
      <c r="A7" s="195" t="s">
        <v>259</v>
      </c>
      <c r="B7" s="194" t="s">
        <v>243</v>
      </c>
      <c r="C7" s="196" t="s">
        <v>65</v>
      </c>
      <c r="D7" s="197" t="s">
        <v>66</v>
      </c>
      <c r="E7" s="170" t="s">
        <v>67</v>
      </c>
      <c r="F7" s="170" t="s">
        <v>244</v>
      </c>
      <c r="G7" s="171" t="s">
        <v>245</v>
      </c>
      <c r="H7" s="194" t="s">
        <v>246</v>
      </c>
      <c r="I7" s="170" t="s">
        <v>82</v>
      </c>
      <c r="J7" s="174" t="str">
        <f>IF(K7&lt;6,"Moderado (3)",IF(K7&lt;12,"Mayor (4)","Catastrófico (5)"))</f>
        <v>Mayor (4)</v>
      </c>
      <c r="K7" s="190">
        <v>7</v>
      </c>
      <c r="L7" s="195" t="str">
        <f>VLOOKUP(CONCATENATE(I7,J7),[3]Parámetros!$A$56:$B$80,2,FALSE)</f>
        <v>Alto (8)</v>
      </c>
      <c r="M7" s="196" t="s">
        <v>203</v>
      </c>
      <c r="N7" s="196" t="s">
        <v>545</v>
      </c>
      <c r="O7" s="196" t="s">
        <v>247</v>
      </c>
      <c r="P7" s="199" t="s">
        <v>248</v>
      </c>
      <c r="Q7" s="168" t="s">
        <v>249</v>
      </c>
      <c r="R7" s="171" t="s">
        <v>250</v>
      </c>
      <c r="S7" s="194" t="s">
        <v>251</v>
      </c>
      <c r="T7" s="194" t="s">
        <v>252</v>
      </c>
      <c r="U7" s="133"/>
      <c r="V7" s="133"/>
      <c r="W7" s="151">
        <v>15</v>
      </c>
      <c r="X7" s="151">
        <v>15</v>
      </c>
      <c r="Y7" s="151">
        <v>15</v>
      </c>
      <c r="Z7" s="151">
        <v>10</v>
      </c>
      <c r="AA7" s="151">
        <v>15</v>
      </c>
      <c r="AB7" s="151">
        <v>15</v>
      </c>
      <c r="AC7" s="151">
        <v>10</v>
      </c>
      <c r="AD7" s="151">
        <f t="shared" ref="AD7" si="1">SUM(W7:AC7)</f>
        <v>95</v>
      </c>
      <c r="AE7" s="151" t="s">
        <v>130</v>
      </c>
      <c r="AF7" s="151" t="s">
        <v>79</v>
      </c>
      <c r="AG7" s="151" t="str">
        <f>VLOOKUP(CONCATENATE(AE7,AF7),[3]Parámetros!$A$2:$B$10,2,FALSE)</f>
        <v>Moderado</v>
      </c>
      <c r="AH7" s="151">
        <v>50</v>
      </c>
      <c r="AI7" s="151" t="s">
        <v>130</v>
      </c>
      <c r="AJ7" s="151" t="s">
        <v>81</v>
      </c>
      <c r="AK7" s="151" t="s">
        <v>253</v>
      </c>
      <c r="AL7" s="151">
        <v>0</v>
      </c>
      <c r="AM7" s="151">
        <v>0</v>
      </c>
      <c r="AN7" s="200" t="s">
        <v>82</v>
      </c>
      <c r="AO7" s="200" t="s">
        <v>83</v>
      </c>
      <c r="AP7" s="201" t="str">
        <f>VLOOKUP(CONCATENATE(AN7,AO7),[3]Parámetros!$A$56:$B$80,2,FALSE)</f>
        <v>Alto (8)</v>
      </c>
      <c r="AQ7" s="196" t="s">
        <v>84</v>
      </c>
      <c r="AR7" s="152" t="s">
        <v>254</v>
      </c>
      <c r="AS7" s="168" t="s">
        <v>255</v>
      </c>
      <c r="AT7" s="169" t="s">
        <v>256</v>
      </c>
      <c r="AU7" s="170" t="s">
        <v>257</v>
      </c>
      <c r="AV7" s="171" t="s">
        <v>546</v>
      </c>
      <c r="AW7" s="151" t="s">
        <v>258</v>
      </c>
      <c r="AX7" s="116"/>
      <c r="AY7" s="130"/>
      <c r="AZ7" s="130"/>
    </row>
    <row r="8" spans="1:84" s="107" customFormat="1" ht="11.25" hidden="1" customHeight="1" x14ac:dyDescent="0.3">
      <c r="A8" s="195"/>
      <c r="B8" s="194"/>
      <c r="C8" s="196"/>
      <c r="D8" s="197"/>
      <c r="E8" s="170"/>
      <c r="F8" s="170"/>
      <c r="G8" s="171"/>
      <c r="H8" s="194"/>
      <c r="I8" s="170"/>
      <c r="J8" s="174"/>
      <c r="K8" s="190"/>
      <c r="L8" s="195"/>
      <c r="M8" s="196"/>
      <c r="N8" s="196"/>
      <c r="O8" s="196"/>
      <c r="P8" s="199"/>
      <c r="Q8" s="168"/>
      <c r="R8" s="171"/>
      <c r="S8" s="194"/>
      <c r="T8" s="194"/>
      <c r="U8" s="133"/>
      <c r="V8" s="133"/>
      <c r="W8" s="151"/>
      <c r="X8" s="151"/>
      <c r="Y8" s="151"/>
      <c r="Z8" s="151"/>
      <c r="AA8" s="151"/>
      <c r="AB8" s="151"/>
      <c r="AC8" s="151"/>
      <c r="AD8" s="151"/>
      <c r="AE8" s="151"/>
      <c r="AF8" s="151"/>
      <c r="AG8" s="151"/>
      <c r="AH8" s="151"/>
      <c r="AI8" s="151"/>
      <c r="AJ8" s="151"/>
      <c r="AK8" s="151"/>
      <c r="AL8" s="151"/>
      <c r="AM8" s="151"/>
      <c r="AN8" s="200"/>
      <c r="AO8" s="200"/>
      <c r="AP8" s="201"/>
      <c r="AQ8" s="196"/>
      <c r="AR8" s="153"/>
      <c r="AS8" s="168"/>
      <c r="AT8" s="169"/>
      <c r="AU8" s="170"/>
      <c r="AV8" s="171"/>
      <c r="AW8" s="151"/>
      <c r="AX8" s="116"/>
      <c r="AY8" s="130"/>
      <c r="AZ8" s="130"/>
    </row>
    <row r="9" spans="1:84" s="107" customFormat="1" ht="294.95" customHeight="1" x14ac:dyDescent="0.3">
      <c r="A9" s="165" t="s">
        <v>577</v>
      </c>
      <c r="B9" s="166" t="s">
        <v>243</v>
      </c>
      <c r="C9" s="166" t="s">
        <v>65</v>
      </c>
      <c r="D9" s="167" t="s">
        <v>66</v>
      </c>
      <c r="E9" s="166" t="s">
        <v>67</v>
      </c>
      <c r="F9" s="39" t="s">
        <v>307</v>
      </c>
      <c r="G9" s="40" t="s">
        <v>308</v>
      </c>
      <c r="H9" s="41" t="s">
        <v>309</v>
      </c>
      <c r="I9" s="37" t="s">
        <v>90</v>
      </c>
      <c r="J9" s="42" t="s">
        <v>153</v>
      </c>
      <c r="K9" s="43">
        <v>5</v>
      </c>
      <c r="L9" s="44" t="s">
        <v>188</v>
      </c>
      <c r="M9" s="41" t="s">
        <v>71</v>
      </c>
      <c r="N9" s="41" t="s">
        <v>595</v>
      </c>
      <c r="O9" s="40" t="s">
        <v>578</v>
      </c>
      <c r="P9" s="41" t="s">
        <v>310</v>
      </c>
      <c r="Q9" s="39" t="s">
        <v>311</v>
      </c>
      <c r="R9" s="39" t="s">
        <v>581</v>
      </c>
      <c r="S9" s="45" t="s">
        <v>312</v>
      </c>
      <c r="T9" s="39" t="s">
        <v>313</v>
      </c>
      <c r="U9" s="134" t="s">
        <v>586</v>
      </c>
      <c r="V9" s="134" t="s">
        <v>598</v>
      </c>
      <c r="W9" s="41">
        <v>15</v>
      </c>
      <c r="X9" s="41">
        <v>15</v>
      </c>
      <c r="Y9" s="41">
        <v>15</v>
      </c>
      <c r="Z9" s="40">
        <v>15</v>
      </c>
      <c r="AA9" s="41">
        <v>15</v>
      </c>
      <c r="AB9" s="41">
        <v>15</v>
      </c>
      <c r="AC9" s="41">
        <v>10</v>
      </c>
      <c r="AD9" s="41">
        <v>100</v>
      </c>
      <c r="AE9" s="40" t="s">
        <v>79</v>
      </c>
      <c r="AF9" s="41" t="s">
        <v>79</v>
      </c>
      <c r="AG9" s="41" t="s">
        <v>79</v>
      </c>
      <c r="AH9" s="40">
        <v>100</v>
      </c>
      <c r="AI9" s="40" t="s">
        <v>79</v>
      </c>
      <c r="AJ9" s="46" t="s">
        <v>80</v>
      </c>
      <c r="AK9" s="41" t="s">
        <v>202</v>
      </c>
      <c r="AL9" s="41">
        <v>2</v>
      </c>
      <c r="AM9" s="41">
        <v>0</v>
      </c>
      <c r="AN9" s="46" t="s">
        <v>82</v>
      </c>
      <c r="AO9" s="46" t="s">
        <v>153</v>
      </c>
      <c r="AP9" s="47" t="s">
        <v>170</v>
      </c>
      <c r="AQ9" s="41" t="s">
        <v>84</v>
      </c>
      <c r="AR9" s="124" t="s">
        <v>582</v>
      </c>
      <c r="AS9" s="40" t="s">
        <v>314</v>
      </c>
      <c r="AT9" s="48">
        <v>45641</v>
      </c>
      <c r="AU9" s="49" t="s">
        <v>315</v>
      </c>
      <c r="AV9" s="163" t="s">
        <v>316</v>
      </c>
      <c r="AW9" s="125" t="s">
        <v>583</v>
      </c>
      <c r="AX9" s="117" t="s">
        <v>576</v>
      </c>
      <c r="AY9" s="136" t="s">
        <v>597</v>
      </c>
      <c r="AZ9" s="131" t="s">
        <v>2</v>
      </c>
      <c r="BA9" s="50"/>
      <c r="BB9" s="50"/>
      <c r="BC9" s="50"/>
    </row>
    <row r="10" spans="1:84" s="107" customFormat="1" ht="296.45" customHeight="1" x14ac:dyDescent="0.3">
      <c r="A10" s="165"/>
      <c r="B10" s="166"/>
      <c r="C10" s="166"/>
      <c r="D10" s="167"/>
      <c r="E10" s="166"/>
      <c r="F10" s="40" t="s">
        <v>317</v>
      </c>
      <c r="G10" s="40" t="s">
        <v>318</v>
      </c>
      <c r="H10" s="37" t="s">
        <v>319</v>
      </c>
      <c r="I10" s="38" t="s">
        <v>320</v>
      </c>
      <c r="J10" s="42" t="s">
        <v>153</v>
      </c>
      <c r="K10" s="43">
        <v>3</v>
      </c>
      <c r="L10" s="24" t="s">
        <v>321</v>
      </c>
      <c r="M10" s="38" t="s">
        <v>99</v>
      </c>
      <c r="N10" s="41" t="s">
        <v>571</v>
      </c>
      <c r="O10" s="49" t="s">
        <v>587</v>
      </c>
      <c r="P10" s="41" t="s">
        <v>310</v>
      </c>
      <c r="Q10" s="49" t="s">
        <v>572</v>
      </c>
      <c r="R10" s="41" t="s">
        <v>579</v>
      </c>
      <c r="S10" s="37" t="s">
        <v>322</v>
      </c>
      <c r="T10" s="41" t="s">
        <v>573</v>
      </c>
      <c r="U10" s="135" t="s">
        <v>589</v>
      </c>
      <c r="V10" s="135" t="s">
        <v>588</v>
      </c>
      <c r="W10" s="38">
        <v>15</v>
      </c>
      <c r="X10" s="38">
        <v>15</v>
      </c>
      <c r="Y10" s="38">
        <v>15</v>
      </c>
      <c r="Z10" s="38">
        <v>15</v>
      </c>
      <c r="AA10" s="38">
        <v>15</v>
      </c>
      <c r="AB10" s="38">
        <v>15</v>
      </c>
      <c r="AC10" s="38">
        <v>5</v>
      </c>
      <c r="AD10" s="38">
        <v>95</v>
      </c>
      <c r="AE10" s="38" t="s">
        <v>323</v>
      </c>
      <c r="AF10" s="38" t="s">
        <v>323</v>
      </c>
      <c r="AG10" s="38" t="s">
        <v>323</v>
      </c>
      <c r="AH10" s="38">
        <v>50</v>
      </c>
      <c r="AI10" s="38" t="s">
        <v>323</v>
      </c>
      <c r="AJ10" s="38" t="s">
        <v>324</v>
      </c>
      <c r="AK10" s="38" t="s">
        <v>325</v>
      </c>
      <c r="AL10" s="38">
        <v>1</v>
      </c>
      <c r="AM10" s="38">
        <v>0</v>
      </c>
      <c r="AN10" s="46" t="s">
        <v>151</v>
      </c>
      <c r="AO10" s="46" t="s">
        <v>153</v>
      </c>
      <c r="AP10" s="47" t="s">
        <v>153</v>
      </c>
      <c r="AQ10" s="37" t="s">
        <v>84</v>
      </c>
      <c r="AR10" s="40" t="s">
        <v>590</v>
      </c>
      <c r="AS10" s="37" t="s">
        <v>326</v>
      </c>
      <c r="AT10" s="48">
        <v>45641</v>
      </c>
      <c r="AU10" s="37" t="s">
        <v>327</v>
      </c>
      <c r="AV10" s="164"/>
      <c r="AW10" s="40" t="s">
        <v>574</v>
      </c>
      <c r="AX10" s="117" t="s">
        <v>576</v>
      </c>
      <c r="AY10" s="136" t="s">
        <v>596</v>
      </c>
      <c r="AZ10" s="131" t="s">
        <v>2</v>
      </c>
      <c r="BA10" s="51"/>
      <c r="BB10" s="51"/>
      <c r="BC10" s="51"/>
    </row>
    <row r="11" spans="1:84" ht="277.5" hidden="1" customHeight="1" x14ac:dyDescent="0.3">
      <c r="A11" s="52" t="s">
        <v>345</v>
      </c>
      <c r="B11" s="37" t="s">
        <v>243</v>
      </c>
      <c r="C11" s="37" t="s">
        <v>65</v>
      </c>
      <c r="D11" s="38" t="s">
        <v>66</v>
      </c>
      <c r="E11" s="37" t="s">
        <v>67</v>
      </c>
      <c r="F11" s="39" t="s">
        <v>328</v>
      </c>
      <c r="G11" s="39" t="s">
        <v>329</v>
      </c>
      <c r="H11" s="41" t="s">
        <v>330</v>
      </c>
      <c r="I11" s="37" t="s">
        <v>82</v>
      </c>
      <c r="J11" s="42" t="e">
        <f>IF(K11&lt;6,"Moderado (3)",IF(K11&lt;12,"Mayor (4)","Catastrófico (5)"))</f>
        <v>#VALUE!</v>
      </c>
      <c r="K11" s="53" t="e">
        <f>COUNTIF('[4]Criterios impacto'!H12:H30,"SI")</f>
        <v>#VALUE!</v>
      </c>
      <c r="L11" s="44" t="s">
        <v>172</v>
      </c>
      <c r="M11" s="21" t="s">
        <v>203</v>
      </c>
      <c r="N11" s="21" t="s">
        <v>331</v>
      </c>
      <c r="O11" s="21" t="s">
        <v>332</v>
      </c>
      <c r="P11" s="21" t="s">
        <v>333</v>
      </c>
      <c r="Q11" s="25" t="s">
        <v>334</v>
      </c>
      <c r="R11" s="21" t="s">
        <v>335</v>
      </c>
      <c r="S11" s="25" t="s">
        <v>336</v>
      </c>
      <c r="T11" s="25" t="s">
        <v>337</v>
      </c>
      <c r="U11" s="25"/>
      <c r="V11" s="25"/>
      <c r="W11" s="54">
        <v>15</v>
      </c>
      <c r="X11" s="54">
        <v>15</v>
      </c>
      <c r="Y11" s="54">
        <v>15</v>
      </c>
      <c r="Z11" s="54">
        <v>10</v>
      </c>
      <c r="AA11" s="54">
        <v>15</v>
      </c>
      <c r="AB11" s="54">
        <v>15</v>
      </c>
      <c r="AC11" s="54">
        <v>10</v>
      </c>
      <c r="AD11" s="30">
        <f t="shared" ref="AD11" si="2">SUM(W11:AC11)</f>
        <v>95</v>
      </c>
      <c r="AE11" s="54" t="s">
        <v>130</v>
      </c>
      <c r="AF11" s="54" t="s">
        <v>79</v>
      </c>
      <c r="AG11" s="54" t="s">
        <v>130</v>
      </c>
      <c r="AH11" s="54">
        <v>50</v>
      </c>
      <c r="AI11" s="54" t="s">
        <v>130</v>
      </c>
      <c r="AJ11" s="54" t="s">
        <v>80</v>
      </c>
      <c r="AK11" s="54" t="s">
        <v>338</v>
      </c>
      <c r="AL11" s="54">
        <v>1</v>
      </c>
      <c r="AM11" s="54">
        <v>0</v>
      </c>
      <c r="AN11" s="55" t="s">
        <v>339</v>
      </c>
      <c r="AO11" s="55" t="s">
        <v>340</v>
      </c>
      <c r="AP11" s="56" t="s">
        <v>341</v>
      </c>
      <c r="AQ11" s="20" t="s">
        <v>84</v>
      </c>
      <c r="AR11" s="20" t="s">
        <v>342</v>
      </c>
      <c r="AS11" s="20" t="s">
        <v>343</v>
      </c>
      <c r="AT11" s="20" t="s">
        <v>225</v>
      </c>
      <c r="AU11" s="20" t="s">
        <v>547</v>
      </c>
      <c r="AV11" s="25" t="s">
        <v>344</v>
      </c>
      <c r="AW11" s="57" t="s">
        <v>561</v>
      </c>
    </row>
    <row r="12" spans="1:84" s="74" customFormat="1" ht="409.6" hidden="1" customHeight="1" x14ac:dyDescent="0.25">
      <c r="A12" s="58" t="s">
        <v>362</v>
      </c>
      <c r="B12" s="30" t="s">
        <v>64</v>
      </c>
      <c r="C12" s="30" t="s">
        <v>65</v>
      </c>
      <c r="D12" s="59" t="s">
        <v>66</v>
      </c>
      <c r="E12" s="60" t="s">
        <v>67</v>
      </c>
      <c r="F12" s="61" t="s">
        <v>346</v>
      </c>
      <c r="G12" s="62" t="s">
        <v>548</v>
      </c>
      <c r="H12" s="61" t="s">
        <v>347</v>
      </c>
      <c r="I12" s="63" t="s">
        <v>151</v>
      </c>
      <c r="J12" s="22" t="e">
        <f>IF(K12&lt;6,"Moderado (3)",IF(K12&lt;12,"Mayor (4)","Catastrófico (5)"))</f>
        <v>#VALUE!</v>
      </c>
      <c r="K12" s="53" t="e">
        <f>COUNTIF('[5]Criterios impacto 1'!H13:H31,"SI")</f>
        <v>#VALUE!</v>
      </c>
      <c r="L12" s="58" t="s">
        <v>348</v>
      </c>
      <c r="M12" s="61" t="s">
        <v>71</v>
      </c>
      <c r="N12" s="61" t="s">
        <v>349</v>
      </c>
      <c r="O12" s="61" t="s">
        <v>350</v>
      </c>
      <c r="P12" s="61" t="s">
        <v>351</v>
      </c>
      <c r="Q12" s="61" t="s">
        <v>352</v>
      </c>
      <c r="R12" s="61" t="s">
        <v>549</v>
      </c>
      <c r="S12" s="61" t="s">
        <v>353</v>
      </c>
      <c r="T12" s="61" t="s">
        <v>354</v>
      </c>
      <c r="U12" s="61"/>
      <c r="V12" s="61"/>
      <c r="W12" s="30">
        <v>15</v>
      </c>
      <c r="X12" s="30">
        <v>15</v>
      </c>
      <c r="Y12" s="30">
        <v>15</v>
      </c>
      <c r="Z12" s="30">
        <v>15</v>
      </c>
      <c r="AA12" s="30">
        <v>15</v>
      </c>
      <c r="AB12" s="30">
        <v>15</v>
      </c>
      <c r="AC12" s="30">
        <v>10</v>
      </c>
      <c r="AD12" s="30">
        <f>SUM(W12:AC12)</f>
        <v>100</v>
      </c>
      <c r="AE12" s="30" t="s">
        <v>79</v>
      </c>
      <c r="AF12" s="30" t="s">
        <v>79</v>
      </c>
      <c r="AG12" s="30" t="str">
        <f>VLOOKUP(CONCATENATE(AE12,AF12),[5]Parámetros!$A$2:$B$10,2,0)</f>
        <v>Fuerte</v>
      </c>
      <c r="AH12" s="30">
        <v>100</v>
      </c>
      <c r="AI12" s="30" t="s">
        <v>130</v>
      </c>
      <c r="AJ12" s="30" t="s">
        <v>80</v>
      </c>
      <c r="AK12" s="30" t="s">
        <v>81</v>
      </c>
      <c r="AL12" s="30">
        <v>1</v>
      </c>
      <c r="AM12" s="30">
        <f>VLOOKUP(CONCATENATE(AI12,AJ12,AK12),[5]Parámetros!$A$27:$B$38,2,0)</f>
        <v>0</v>
      </c>
      <c r="AN12" s="64" t="s">
        <v>151</v>
      </c>
      <c r="AO12" s="64" t="s">
        <v>348</v>
      </c>
      <c r="AP12" s="65" t="s">
        <v>355</v>
      </c>
      <c r="AQ12" s="30" t="s">
        <v>84</v>
      </c>
      <c r="AR12" s="66" t="s">
        <v>356</v>
      </c>
      <c r="AS12" s="67" t="s">
        <v>357</v>
      </c>
      <c r="AT12" s="30" t="s">
        <v>358</v>
      </c>
      <c r="AU12" s="68" t="s">
        <v>359</v>
      </c>
      <c r="AV12" s="60" t="s">
        <v>360</v>
      </c>
      <c r="AW12" s="26" t="s">
        <v>361</v>
      </c>
      <c r="AX12" s="118"/>
      <c r="AY12" s="108"/>
      <c r="AZ12" s="108"/>
      <c r="BA12" s="108"/>
      <c r="BB12" s="108"/>
      <c r="BC12" s="108"/>
      <c r="BD12" s="108"/>
      <c r="BE12" s="108"/>
      <c r="BF12" s="108"/>
      <c r="BG12" s="108"/>
      <c r="BH12" s="108"/>
      <c r="BI12" s="108"/>
      <c r="BJ12" s="108"/>
      <c r="BK12" s="108"/>
      <c r="BL12" s="108"/>
      <c r="BM12" s="108"/>
      <c r="BN12" s="108"/>
      <c r="BO12" s="108"/>
      <c r="BP12" s="108"/>
      <c r="BQ12" s="108"/>
      <c r="BR12" s="108"/>
      <c r="BS12" s="108"/>
      <c r="BT12" s="108"/>
      <c r="BU12" s="108"/>
      <c r="BV12" s="108"/>
      <c r="BW12" s="108"/>
      <c r="BX12" s="108"/>
      <c r="BY12" s="108"/>
      <c r="BZ12" s="108"/>
      <c r="CA12" s="108"/>
      <c r="CB12" s="108"/>
      <c r="CC12" s="108"/>
      <c r="CD12" s="108"/>
      <c r="CE12" s="108"/>
      <c r="CF12" s="108"/>
    </row>
    <row r="13" spans="1:84" s="74" customFormat="1" ht="163.5" hidden="1" customHeight="1" x14ac:dyDescent="0.25">
      <c r="A13" s="156" t="s">
        <v>423</v>
      </c>
      <c r="B13" s="175" t="s">
        <v>243</v>
      </c>
      <c r="C13" s="176" t="s">
        <v>65</v>
      </c>
      <c r="D13" s="178" t="s">
        <v>66</v>
      </c>
      <c r="E13" s="137" t="s">
        <v>67</v>
      </c>
      <c r="F13" s="69" t="s">
        <v>363</v>
      </c>
      <c r="G13" s="137" t="s">
        <v>364</v>
      </c>
      <c r="H13" s="137" t="s">
        <v>365</v>
      </c>
      <c r="I13" s="137" t="s">
        <v>151</v>
      </c>
      <c r="J13" s="186" t="s">
        <v>83</v>
      </c>
      <c r="K13" s="184">
        <v>8</v>
      </c>
      <c r="L13" s="156" t="s">
        <v>163</v>
      </c>
      <c r="M13" s="61" t="s">
        <v>71</v>
      </c>
      <c r="N13" s="139" t="s">
        <v>366</v>
      </c>
      <c r="O13" s="61" t="s">
        <v>367</v>
      </c>
      <c r="P13" s="61" t="s">
        <v>368</v>
      </c>
      <c r="Q13" s="61" t="s">
        <v>369</v>
      </c>
      <c r="R13" s="61" t="s">
        <v>370</v>
      </c>
      <c r="S13" s="61" t="s">
        <v>371</v>
      </c>
      <c r="T13" s="61" t="s">
        <v>550</v>
      </c>
      <c r="U13" s="61"/>
      <c r="V13" s="61"/>
      <c r="W13" s="71">
        <v>15</v>
      </c>
      <c r="X13" s="71">
        <v>15</v>
      </c>
      <c r="Y13" s="71">
        <v>15</v>
      </c>
      <c r="Z13" s="71">
        <v>15</v>
      </c>
      <c r="AA13" s="71">
        <v>15</v>
      </c>
      <c r="AB13" s="71">
        <v>15</v>
      </c>
      <c r="AC13" s="71">
        <v>10</v>
      </c>
      <c r="AD13" s="30">
        <f t="shared" ref="AD13:AD18" si="3">SUM(W13:AC13)</f>
        <v>100</v>
      </c>
      <c r="AE13" s="30" t="str">
        <f t="shared" ref="AE13:AE14" si="4">_xlfn.IFS(AD13&lt;=85,"Débil",AD13&gt;=96,"Fuerte",AD13&gt;=86,"Moderado")</f>
        <v>Fuerte</v>
      </c>
      <c r="AF13" s="30" t="s">
        <v>79</v>
      </c>
      <c r="AG13" s="30" t="str">
        <f>VLOOKUP(CONCATENATE(AE13,AF13),[6]Parámetros!$A$2:$B$10,2,FALSE)</f>
        <v>Fuerte</v>
      </c>
      <c r="AH13" s="30">
        <f t="shared" ref="AH13:AH14" si="5">_xlfn.IFS(AG13="Fuerte",100,AG13="Moderado",50,AG13="Débil",0)</f>
        <v>100</v>
      </c>
      <c r="AI13" s="141" t="str">
        <f>_xlfn.IFS(AVERAGE(AH13:AH14)=100,"Fuerte",AVERAGE(AH13)&lt;50,"Débil",AVERAGE(AH13)&gt;=50,"Moderado")</f>
        <v>Fuerte</v>
      </c>
      <c r="AJ13" s="30" t="s">
        <v>80</v>
      </c>
      <c r="AK13" s="72" t="s">
        <v>81</v>
      </c>
      <c r="AL13" s="30">
        <f>VLOOKUP(CONCATENATE(AI13,AJ13,AK13),[6]Parámetros!$A$13:$B$24,2,FALSE)</f>
        <v>2</v>
      </c>
      <c r="AM13" s="30">
        <f>VLOOKUP(CONCATENATE(AI13,AJ13,AK13),[6]Parámetros!$A$27:$B$38,2,FALSE)</f>
        <v>0</v>
      </c>
      <c r="AN13" s="143" t="s">
        <v>151</v>
      </c>
      <c r="AO13" s="143" t="s">
        <v>83</v>
      </c>
      <c r="AP13" s="145" t="str">
        <f>VLOOKUP(CONCATENATE(AN13,AO13),[6]Parámetros!$A$56:$B$80,2,FALSE)</f>
        <v>Alto (4)</v>
      </c>
      <c r="AQ13" s="141" t="s">
        <v>84</v>
      </c>
      <c r="AR13" s="73" t="s">
        <v>562</v>
      </c>
      <c r="AS13" s="202" t="s">
        <v>372</v>
      </c>
      <c r="AT13" s="69" t="s">
        <v>373</v>
      </c>
      <c r="AU13" s="69" t="s">
        <v>374</v>
      </c>
      <c r="AV13" s="139" t="s">
        <v>375</v>
      </c>
      <c r="AW13" s="141" t="s">
        <v>376</v>
      </c>
      <c r="AX13" s="119"/>
    </row>
    <row r="14" spans="1:84" s="77" customFormat="1" ht="189" hidden="1" customHeight="1" x14ac:dyDescent="0.3">
      <c r="A14" s="156"/>
      <c r="B14" s="175"/>
      <c r="C14" s="177"/>
      <c r="D14" s="179"/>
      <c r="E14" s="138"/>
      <c r="F14" s="25" t="s">
        <v>377</v>
      </c>
      <c r="G14" s="138"/>
      <c r="H14" s="138"/>
      <c r="I14" s="138"/>
      <c r="J14" s="187"/>
      <c r="K14" s="185"/>
      <c r="L14" s="156"/>
      <c r="M14" s="61" t="s">
        <v>71</v>
      </c>
      <c r="N14" s="140"/>
      <c r="O14" s="61" t="s">
        <v>378</v>
      </c>
      <c r="P14" s="61" t="s">
        <v>379</v>
      </c>
      <c r="Q14" s="61" t="s">
        <v>380</v>
      </c>
      <c r="R14" s="61" t="s">
        <v>381</v>
      </c>
      <c r="S14" s="61" t="s">
        <v>382</v>
      </c>
      <c r="T14" s="61" t="s">
        <v>383</v>
      </c>
      <c r="U14" s="61"/>
      <c r="V14" s="61"/>
      <c r="W14" s="71">
        <v>15</v>
      </c>
      <c r="X14" s="71">
        <v>15</v>
      </c>
      <c r="Y14" s="71">
        <v>15</v>
      </c>
      <c r="Z14" s="71">
        <v>15</v>
      </c>
      <c r="AA14" s="71">
        <v>15</v>
      </c>
      <c r="AB14" s="71">
        <v>15</v>
      </c>
      <c r="AC14" s="71">
        <v>10</v>
      </c>
      <c r="AD14" s="30">
        <f t="shared" si="3"/>
        <v>100</v>
      </c>
      <c r="AE14" s="30" t="str">
        <f t="shared" si="4"/>
        <v>Fuerte</v>
      </c>
      <c r="AF14" s="30" t="s">
        <v>79</v>
      </c>
      <c r="AG14" s="30" t="str">
        <f>VLOOKUP(CONCATENATE(AE14,AF14),[6]Parámetros!$A$2:$B$10,2,FALSE)</f>
        <v>Fuerte</v>
      </c>
      <c r="AH14" s="30">
        <f t="shared" si="5"/>
        <v>100</v>
      </c>
      <c r="AI14" s="142"/>
      <c r="AJ14" s="30" t="s">
        <v>80</v>
      </c>
      <c r="AK14" s="30" t="s">
        <v>81</v>
      </c>
      <c r="AL14" s="30">
        <f>VLOOKUP(CONCATENATE(AI13,AJ14,AK14),[6]Parámetros!$A$13:$B$24,2,FALSE)</f>
        <v>2</v>
      </c>
      <c r="AM14" s="30">
        <f>VLOOKUP(CONCATENATE(AI13,AJ14,AK14),[6]Parámetros!$A$27:$B$38,2,FALSE)</f>
        <v>0</v>
      </c>
      <c r="AN14" s="144"/>
      <c r="AO14" s="144"/>
      <c r="AP14" s="146"/>
      <c r="AQ14" s="142"/>
      <c r="AR14" s="73" t="s">
        <v>384</v>
      </c>
      <c r="AS14" s="203"/>
      <c r="AT14" s="69" t="s">
        <v>385</v>
      </c>
      <c r="AU14" s="69" t="s">
        <v>386</v>
      </c>
      <c r="AV14" s="155"/>
      <c r="AW14" s="154"/>
      <c r="AX14" s="120"/>
    </row>
    <row r="15" spans="1:84" ht="148.69999999999999" hidden="1" customHeight="1" x14ac:dyDescent="0.3">
      <c r="A15" s="156"/>
      <c r="B15" s="147" t="s">
        <v>387</v>
      </c>
      <c r="C15" s="142" t="s">
        <v>65</v>
      </c>
      <c r="D15" s="183" t="s">
        <v>66</v>
      </c>
      <c r="E15" s="140" t="s">
        <v>67</v>
      </c>
      <c r="F15" s="76" t="s">
        <v>388</v>
      </c>
      <c r="G15" s="140" t="s">
        <v>389</v>
      </c>
      <c r="H15" s="142" t="s">
        <v>390</v>
      </c>
      <c r="I15" s="149" t="s">
        <v>151</v>
      </c>
      <c r="J15" s="186" t="s">
        <v>83</v>
      </c>
      <c r="K15" s="184">
        <v>8</v>
      </c>
      <c r="L15" s="156" t="s">
        <v>163</v>
      </c>
      <c r="M15" s="72" t="s">
        <v>71</v>
      </c>
      <c r="N15" s="147" t="s">
        <v>366</v>
      </c>
      <c r="O15" s="61" t="s">
        <v>391</v>
      </c>
      <c r="P15" s="61" t="s">
        <v>392</v>
      </c>
      <c r="Q15" s="61" t="s">
        <v>393</v>
      </c>
      <c r="R15" s="61" t="s">
        <v>394</v>
      </c>
      <c r="S15" s="61" t="s">
        <v>395</v>
      </c>
      <c r="T15" s="61" t="s">
        <v>396</v>
      </c>
      <c r="U15" s="61"/>
      <c r="V15" s="61"/>
      <c r="W15" s="30">
        <v>15</v>
      </c>
      <c r="X15" s="30">
        <v>15</v>
      </c>
      <c r="Y15" s="30">
        <v>15</v>
      </c>
      <c r="Z15" s="30">
        <v>15</v>
      </c>
      <c r="AA15" s="30">
        <v>15</v>
      </c>
      <c r="AB15" s="30">
        <v>15</v>
      </c>
      <c r="AC15" s="30">
        <v>10</v>
      </c>
      <c r="AD15" s="30">
        <f t="shared" si="3"/>
        <v>100</v>
      </c>
      <c r="AE15" s="30" t="s">
        <v>79</v>
      </c>
      <c r="AF15" s="30" t="s">
        <v>79</v>
      </c>
      <c r="AG15" s="30" t="str">
        <f>VLOOKUP(CONCATENATE(AE15,AF15),[7]Parámetros!$A$2:$B$10,2,FALSE)</f>
        <v>Fuerte</v>
      </c>
      <c r="AH15" s="30">
        <v>100</v>
      </c>
      <c r="AI15" s="147" t="s">
        <v>79</v>
      </c>
      <c r="AJ15" s="72" t="s">
        <v>80</v>
      </c>
      <c r="AK15" s="30" t="s">
        <v>81</v>
      </c>
      <c r="AL15" s="30">
        <f>VLOOKUP(CONCATENATE(AI15,AJ15,AK15),[7]Parámetros!$A$13:$B$24,2,FALSE)</f>
        <v>2</v>
      </c>
      <c r="AM15" s="30">
        <f>VLOOKUP(CONCATENATE(AI15,AJ15,AK15),[7]Parámetros!$A$27:$B$38,2,FALSE)</f>
        <v>0</v>
      </c>
      <c r="AN15" s="189" t="s">
        <v>151</v>
      </c>
      <c r="AO15" s="143" t="s">
        <v>83</v>
      </c>
      <c r="AP15" s="145" t="str">
        <f>VLOOKUP(CONCATENATE(AN15,AO15),[6]Parámetros!$A$56:$B$80,2,FALSE)</f>
        <v>Alto (4)</v>
      </c>
      <c r="AQ15" s="147" t="s">
        <v>84</v>
      </c>
      <c r="AR15" s="206" t="s">
        <v>397</v>
      </c>
      <c r="AS15" s="149" t="s">
        <v>398</v>
      </c>
      <c r="AT15" s="148" t="s">
        <v>399</v>
      </c>
      <c r="AU15" s="149" t="s">
        <v>400</v>
      </c>
      <c r="AV15" s="139" t="s">
        <v>375</v>
      </c>
      <c r="AW15" s="141" t="s">
        <v>376</v>
      </c>
    </row>
    <row r="16" spans="1:84" ht="145.5" hidden="1" customHeight="1" x14ac:dyDescent="0.3">
      <c r="A16" s="156"/>
      <c r="B16" s="147"/>
      <c r="C16" s="147"/>
      <c r="D16" s="198"/>
      <c r="E16" s="149"/>
      <c r="F16" s="61" t="s">
        <v>401</v>
      </c>
      <c r="G16" s="149"/>
      <c r="H16" s="147"/>
      <c r="I16" s="149"/>
      <c r="J16" s="187"/>
      <c r="K16" s="185"/>
      <c r="L16" s="156"/>
      <c r="M16" s="30" t="s">
        <v>71</v>
      </c>
      <c r="N16" s="147"/>
      <c r="O16" s="61" t="s">
        <v>402</v>
      </c>
      <c r="P16" s="61" t="s">
        <v>403</v>
      </c>
      <c r="Q16" s="30" t="s">
        <v>404</v>
      </c>
      <c r="R16" s="61" t="s">
        <v>405</v>
      </c>
      <c r="S16" s="61" t="s">
        <v>406</v>
      </c>
      <c r="T16" s="61" t="s">
        <v>407</v>
      </c>
      <c r="U16" s="61"/>
      <c r="V16" s="61"/>
      <c r="W16" s="30">
        <v>15</v>
      </c>
      <c r="X16" s="30">
        <v>15</v>
      </c>
      <c r="Y16" s="30">
        <v>15</v>
      </c>
      <c r="Z16" s="30">
        <v>15</v>
      </c>
      <c r="AA16" s="30">
        <v>15</v>
      </c>
      <c r="AB16" s="30">
        <v>15</v>
      </c>
      <c r="AC16" s="30">
        <v>10</v>
      </c>
      <c r="AD16" s="30">
        <f t="shared" si="3"/>
        <v>100</v>
      </c>
      <c r="AE16" s="30" t="s">
        <v>79</v>
      </c>
      <c r="AF16" s="30" t="s">
        <v>79</v>
      </c>
      <c r="AG16" s="30" t="str">
        <f>VLOOKUP(CONCATENATE(AE16,AF16),[7]Parámetros!$A$2:$B$10,2,FALSE)</f>
        <v>Fuerte</v>
      </c>
      <c r="AH16" s="30">
        <v>100</v>
      </c>
      <c r="AI16" s="147"/>
      <c r="AJ16" s="30" t="s">
        <v>80</v>
      </c>
      <c r="AK16" s="30" t="s">
        <v>81</v>
      </c>
      <c r="AL16" s="30">
        <f>VLOOKUP(CONCATENATE(AI15,AJ16,AK16),[7]Parámetros!$A$13:$B$24,2,FALSE)</f>
        <v>2</v>
      </c>
      <c r="AM16" s="30">
        <f>VLOOKUP(CONCATENATE(AI15,AJ16,AK16),[7]Parámetros!$A$27:$B$38,2,FALSE)</f>
        <v>0</v>
      </c>
      <c r="AN16" s="189"/>
      <c r="AO16" s="144"/>
      <c r="AP16" s="146"/>
      <c r="AQ16" s="147"/>
      <c r="AR16" s="206"/>
      <c r="AS16" s="149"/>
      <c r="AT16" s="149"/>
      <c r="AU16" s="149"/>
      <c r="AV16" s="140"/>
      <c r="AW16" s="142"/>
    </row>
    <row r="17" spans="1:1012" ht="135.6" hidden="1" customHeight="1" x14ac:dyDescent="0.3">
      <c r="A17" s="156"/>
      <c r="B17" s="147" t="s">
        <v>243</v>
      </c>
      <c r="C17" s="141" t="s">
        <v>65</v>
      </c>
      <c r="D17" s="182" t="s">
        <v>66</v>
      </c>
      <c r="E17" s="139" t="s">
        <v>67</v>
      </c>
      <c r="F17" s="139" t="s">
        <v>551</v>
      </c>
      <c r="G17" s="141" t="s">
        <v>552</v>
      </c>
      <c r="H17" s="139" t="s">
        <v>408</v>
      </c>
      <c r="I17" s="139" t="s">
        <v>151</v>
      </c>
      <c r="J17" s="186" t="s">
        <v>83</v>
      </c>
      <c r="K17" s="184">
        <v>8</v>
      </c>
      <c r="L17" s="145" t="s">
        <v>163</v>
      </c>
      <c r="M17" s="70" t="s">
        <v>71</v>
      </c>
      <c r="N17" s="139" t="s">
        <v>366</v>
      </c>
      <c r="O17" s="61" t="s">
        <v>367</v>
      </c>
      <c r="P17" s="61" t="s">
        <v>409</v>
      </c>
      <c r="Q17" s="61" t="s">
        <v>410</v>
      </c>
      <c r="R17" s="61" t="s">
        <v>411</v>
      </c>
      <c r="S17" s="30" t="s">
        <v>412</v>
      </c>
      <c r="T17" s="61" t="s">
        <v>413</v>
      </c>
      <c r="U17" s="61"/>
      <c r="V17" s="61"/>
      <c r="W17" s="71">
        <v>15</v>
      </c>
      <c r="X17" s="71">
        <v>15</v>
      </c>
      <c r="Y17" s="71">
        <v>15</v>
      </c>
      <c r="Z17" s="71">
        <v>15</v>
      </c>
      <c r="AA17" s="71">
        <v>15</v>
      </c>
      <c r="AB17" s="71">
        <v>15</v>
      </c>
      <c r="AC17" s="71">
        <v>10</v>
      </c>
      <c r="AD17" s="30">
        <f t="shared" si="3"/>
        <v>100</v>
      </c>
      <c r="AE17" s="30" t="s">
        <v>79</v>
      </c>
      <c r="AF17" s="30" t="s">
        <v>79</v>
      </c>
      <c r="AG17" s="30" t="str">
        <f>VLOOKUP(CONCATENATE(AE17,AF17),[7]Parámetros!$A$2:$B$10,2,FALSE)</f>
        <v>Fuerte</v>
      </c>
      <c r="AH17" s="30">
        <v>100</v>
      </c>
      <c r="AI17" s="141" t="s">
        <v>106</v>
      </c>
      <c r="AJ17" s="30" t="s">
        <v>80</v>
      </c>
      <c r="AK17" s="30" t="s">
        <v>81</v>
      </c>
      <c r="AL17" s="30">
        <v>2</v>
      </c>
      <c r="AM17" s="30">
        <v>0</v>
      </c>
      <c r="AN17" s="143" t="s">
        <v>151</v>
      </c>
      <c r="AO17" s="143" t="s">
        <v>83</v>
      </c>
      <c r="AP17" s="145" t="str">
        <f>VLOOKUP(CONCATENATE(AN17,AO17),[6]Parámetros!$A$56:$B$80,2,FALSE)</f>
        <v>Alto (4)</v>
      </c>
      <c r="AQ17" s="139" t="s">
        <v>84</v>
      </c>
      <c r="AR17" s="204" t="s">
        <v>414</v>
      </c>
      <c r="AS17" s="149" t="s">
        <v>398</v>
      </c>
      <c r="AT17" s="150" t="s">
        <v>415</v>
      </c>
      <c r="AU17" s="149" t="s">
        <v>416</v>
      </c>
      <c r="AV17" s="139" t="s">
        <v>375</v>
      </c>
      <c r="AW17" s="141" t="s">
        <v>376</v>
      </c>
    </row>
    <row r="18" spans="1:1012" ht="135.6" hidden="1" customHeight="1" x14ac:dyDescent="0.3">
      <c r="A18" s="156"/>
      <c r="B18" s="147"/>
      <c r="C18" s="142"/>
      <c r="D18" s="183"/>
      <c r="E18" s="140"/>
      <c r="F18" s="140"/>
      <c r="G18" s="142"/>
      <c r="H18" s="140"/>
      <c r="I18" s="140"/>
      <c r="J18" s="187"/>
      <c r="K18" s="185"/>
      <c r="L18" s="146"/>
      <c r="M18" s="61" t="s">
        <v>71</v>
      </c>
      <c r="N18" s="140"/>
      <c r="O18" s="61" t="s">
        <v>417</v>
      </c>
      <c r="P18" s="61" t="s">
        <v>418</v>
      </c>
      <c r="Q18" s="61" t="s">
        <v>419</v>
      </c>
      <c r="R18" s="61" t="s">
        <v>420</v>
      </c>
      <c r="S18" s="61" t="s">
        <v>421</v>
      </c>
      <c r="T18" s="61" t="s">
        <v>422</v>
      </c>
      <c r="U18" s="61"/>
      <c r="V18" s="61"/>
      <c r="W18" s="71">
        <v>15</v>
      </c>
      <c r="X18" s="71">
        <v>15</v>
      </c>
      <c r="Y18" s="71">
        <v>15</v>
      </c>
      <c r="Z18" s="71">
        <v>15</v>
      </c>
      <c r="AA18" s="71">
        <v>15</v>
      </c>
      <c r="AB18" s="71">
        <v>15</v>
      </c>
      <c r="AC18" s="71">
        <v>10</v>
      </c>
      <c r="AD18" s="30">
        <f t="shared" si="3"/>
        <v>100</v>
      </c>
      <c r="AE18" s="30" t="s">
        <v>106</v>
      </c>
      <c r="AF18" s="30" t="s">
        <v>79</v>
      </c>
      <c r="AG18" s="30" t="s">
        <v>79</v>
      </c>
      <c r="AH18" s="30">
        <v>100</v>
      </c>
      <c r="AI18" s="142"/>
      <c r="AJ18" s="30" t="s">
        <v>80</v>
      </c>
      <c r="AK18" s="30" t="s">
        <v>81</v>
      </c>
      <c r="AL18" s="30">
        <v>2</v>
      </c>
      <c r="AM18" s="30">
        <v>0</v>
      </c>
      <c r="AN18" s="144"/>
      <c r="AO18" s="144"/>
      <c r="AP18" s="146"/>
      <c r="AQ18" s="140"/>
      <c r="AR18" s="205"/>
      <c r="AS18" s="149"/>
      <c r="AT18" s="147"/>
      <c r="AU18" s="149"/>
      <c r="AV18" s="140"/>
      <c r="AW18" s="142"/>
    </row>
    <row r="19" spans="1:1012" s="74" customFormat="1" ht="300.95" hidden="1" customHeight="1" x14ac:dyDescent="0.3">
      <c r="A19" s="81" t="s">
        <v>436</v>
      </c>
      <c r="B19" s="60" t="s">
        <v>243</v>
      </c>
      <c r="C19" s="30" t="s">
        <v>65</v>
      </c>
      <c r="D19" s="59" t="s">
        <v>66</v>
      </c>
      <c r="E19" s="60" t="s">
        <v>67</v>
      </c>
      <c r="F19" s="30" t="s">
        <v>563</v>
      </c>
      <c r="G19" s="62" t="s">
        <v>553</v>
      </c>
      <c r="H19" s="30" t="s">
        <v>424</v>
      </c>
      <c r="I19" s="60" t="s">
        <v>151</v>
      </c>
      <c r="J19" s="22" t="str">
        <f>IF(K19&lt;6,"Moderado (3)",IF(K19&lt;12,"Mayor (4)","Catastrófico (5)"))</f>
        <v>Moderado (3)</v>
      </c>
      <c r="K19" s="53">
        <v>4</v>
      </c>
      <c r="L19" s="58" t="str">
        <f>VLOOKUP(CONCATENATE(I19,J19),[8]Parámetros!$A$56:$B$80,2,0)</f>
        <v>Moderado (3)</v>
      </c>
      <c r="M19" s="30" t="s">
        <v>71</v>
      </c>
      <c r="N19" s="30" t="s">
        <v>425</v>
      </c>
      <c r="O19" s="60" t="s">
        <v>426</v>
      </c>
      <c r="P19" s="63" t="s">
        <v>427</v>
      </c>
      <c r="Q19" s="63" t="s">
        <v>428</v>
      </c>
      <c r="R19" s="63" t="s">
        <v>429</v>
      </c>
      <c r="S19" s="82" t="s">
        <v>430</v>
      </c>
      <c r="T19" s="60" t="s">
        <v>554</v>
      </c>
      <c r="U19" s="60"/>
      <c r="V19" s="60"/>
      <c r="W19" s="59">
        <v>15</v>
      </c>
      <c r="X19" s="59">
        <v>15</v>
      </c>
      <c r="Y19" s="59">
        <v>15</v>
      </c>
      <c r="Z19" s="59">
        <v>15</v>
      </c>
      <c r="AA19" s="59">
        <v>15</v>
      </c>
      <c r="AB19" s="59">
        <v>15</v>
      </c>
      <c r="AC19" s="83">
        <v>10</v>
      </c>
      <c r="AD19" s="30">
        <f>SUM(W19:AC19)</f>
        <v>100</v>
      </c>
      <c r="AE19" s="30" t="s">
        <v>79</v>
      </c>
      <c r="AF19" s="30" t="s">
        <v>79</v>
      </c>
      <c r="AG19" s="30" t="s">
        <v>79</v>
      </c>
      <c r="AH19" s="30">
        <v>100</v>
      </c>
      <c r="AI19" s="30" t="s">
        <v>79</v>
      </c>
      <c r="AJ19" s="30" t="s">
        <v>80</v>
      </c>
      <c r="AK19" s="30" t="s">
        <v>81</v>
      </c>
      <c r="AL19" s="30">
        <f>VLOOKUP(CONCATENATE(AI19,AJ19,AK19),[8]Parámetros!$A$13:$B$24,2,0)</f>
        <v>2</v>
      </c>
      <c r="AM19" s="30">
        <f>VLOOKUP(CONCATENATE(AI19,AJ19,AK19),[8]Parámetros!$A$27:$B$38,2,0)</f>
        <v>0</v>
      </c>
      <c r="AN19" s="64" t="s">
        <v>151</v>
      </c>
      <c r="AO19" s="64" t="s">
        <v>153</v>
      </c>
      <c r="AP19" s="65" t="str">
        <f>VLOOKUP(CONCATENATE(AN19,AO19),[8]Parámetros!$A$56:$B$80,2,0)</f>
        <v>Moderado (3)</v>
      </c>
      <c r="AQ19" s="30" t="s">
        <v>84</v>
      </c>
      <c r="AR19" s="84" t="s">
        <v>431</v>
      </c>
      <c r="AS19" s="60" t="s">
        <v>432</v>
      </c>
      <c r="AT19" s="30" t="s">
        <v>256</v>
      </c>
      <c r="AU19" s="85" t="s">
        <v>433</v>
      </c>
      <c r="AV19" s="60" t="s">
        <v>434</v>
      </c>
      <c r="AW19" s="30" t="s">
        <v>435</v>
      </c>
      <c r="AX19" s="118"/>
      <c r="AY19" s="108"/>
      <c r="AZ19" s="108"/>
      <c r="BA19" s="108"/>
      <c r="BB19" s="108"/>
      <c r="BC19" s="108"/>
      <c r="BD19" s="108"/>
      <c r="BE19" s="108"/>
      <c r="BF19" s="108"/>
      <c r="BG19" s="108"/>
      <c r="BH19" s="108"/>
      <c r="BI19" s="108"/>
      <c r="BJ19" s="108"/>
      <c r="BK19" s="108"/>
      <c r="BL19" s="108"/>
      <c r="BM19" s="108"/>
      <c r="BN19" s="108"/>
      <c r="BO19" s="108"/>
      <c r="BP19" s="108"/>
      <c r="BQ19" s="108"/>
      <c r="BR19" s="108"/>
      <c r="BS19" s="108"/>
      <c r="BT19" s="108"/>
      <c r="BU19" s="108"/>
      <c r="BV19" s="108"/>
      <c r="BW19" s="108"/>
      <c r="BX19" s="108"/>
      <c r="BY19" s="108"/>
      <c r="BZ19" s="108"/>
      <c r="CA19" s="108"/>
      <c r="CB19" s="108"/>
      <c r="CC19" s="108"/>
      <c r="CD19" s="108"/>
      <c r="CE19" s="108"/>
      <c r="CF19" s="108"/>
      <c r="ALW19" s="109"/>
      <c r="ALX19" s="109"/>
    </row>
    <row r="20" spans="1:1012" s="74" customFormat="1" ht="298.5" hidden="1" customHeight="1" x14ac:dyDescent="0.25">
      <c r="A20" s="52" t="s">
        <v>305</v>
      </c>
      <c r="B20" s="26" t="s">
        <v>64</v>
      </c>
      <c r="C20" s="26" t="s">
        <v>65</v>
      </c>
      <c r="D20" s="54" t="s">
        <v>66</v>
      </c>
      <c r="E20" s="20" t="s">
        <v>67</v>
      </c>
      <c r="F20" s="20" t="s">
        <v>68</v>
      </c>
      <c r="G20" s="20" t="s">
        <v>235</v>
      </c>
      <c r="H20" s="173" t="s">
        <v>69</v>
      </c>
      <c r="I20" s="20" t="s">
        <v>70</v>
      </c>
      <c r="J20" s="35" t="str">
        <f>IF(K20&lt;6,"Moderado (3)",IF(K20&lt;12,"Mayor (4)","Catastrófico (5)"))</f>
        <v>Mayor (4)</v>
      </c>
      <c r="K20" s="36">
        <f>COUNTIF('Criterios impacto 1'!H2:H20,"SI")</f>
        <v>7</v>
      </c>
      <c r="L20" s="52" t="str">
        <f>VLOOKUP(CONCATENATE(I20,J20),Parámetros!$A$56:$B$80,2,FALSE)</f>
        <v>Extremo (12)</v>
      </c>
      <c r="M20" s="61" t="s">
        <v>71</v>
      </c>
      <c r="N20" s="61" t="s">
        <v>72</v>
      </c>
      <c r="O20" s="61" t="s">
        <v>73</v>
      </c>
      <c r="P20" s="61" t="s">
        <v>74</v>
      </c>
      <c r="Q20" s="61" t="s">
        <v>75</v>
      </c>
      <c r="R20" s="61" t="s">
        <v>76</v>
      </c>
      <c r="S20" s="61" t="s">
        <v>77</v>
      </c>
      <c r="T20" s="61" t="s">
        <v>78</v>
      </c>
      <c r="U20" s="61"/>
      <c r="V20" s="61"/>
      <c r="W20" s="30">
        <v>15</v>
      </c>
      <c r="X20" s="30">
        <v>15</v>
      </c>
      <c r="Y20" s="30">
        <v>15</v>
      </c>
      <c r="Z20" s="30">
        <v>15</v>
      </c>
      <c r="AA20" s="30">
        <v>15</v>
      </c>
      <c r="AB20" s="30">
        <v>15</v>
      </c>
      <c r="AC20" s="30">
        <v>10</v>
      </c>
      <c r="AD20" s="30">
        <f t="shared" ref="AD20:AD25" si="6">SUM(W20:AC20)</f>
        <v>100</v>
      </c>
      <c r="AE20" s="30" t="str">
        <f t="shared" ref="AE20" si="7">_xlfn.IFS(AD20&lt;=85,"Débil",AD20&gt;=96,"Fuerte",AD20&gt;=86,"Moderado")</f>
        <v>Fuerte</v>
      </c>
      <c r="AF20" s="30" t="s">
        <v>79</v>
      </c>
      <c r="AG20" s="30" t="str">
        <f>VLOOKUP(CONCATENATE(AE20,AF20),Parámetros!$A$2:$B$10,2,FALSE)</f>
        <v>Fuerte</v>
      </c>
      <c r="AH20" s="30">
        <f t="shared" ref="AH20:AH25" si="8">_xlfn.IFS(AG20="Fuerte",100,AG20="Moderado",50,AG20="Débil",0)</f>
        <v>100</v>
      </c>
      <c r="AI20" s="61" t="str">
        <f>_xlfn.IFS(AVERAGE(AH20:AH20)=100,"Fuerte",AVERAGE(AH20:AH20)&lt;50,"Débil",AVERAGE(AH20:AH20)&gt;=50,"Moderado")</f>
        <v>Fuerte</v>
      </c>
      <c r="AJ20" s="61" t="s">
        <v>80</v>
      </c>
      <c r="AK20" s="61" t="s">
        <v>81</v>
      </c>
      <c r="AL20" s="30">
        <f>VLOOKUP(CONCATENATE(AI20,AJ20,AK20),Parámetros!$A$13:$B$24,2,FALSE)</f>
        <v>2</v>
      </c>
      <c r="AM20" s="30">
        <f>VLOOKUP(CONCATENATE(AI20,AJ20,AK20),Parámetros!$A$27:$B$38,2,FALSE)</f>
        <v>0</v>
      </c>
      <c r="AN20" s="78" t="s">
        <v>82</v>
      </c>
      <c r="AO20" s="78" t="s">
        <v>83</v>
      </c>
      <c r="AP20" s="58" t="str">
        <f>VLOOKUP(CONCATENATE(AN20,AO20),Parámetros!$A$56:$B$80,2,FALSE)</f>
        <v>Alto (8)</v>
      </c>
      <c r="AQ20" s="30" t="s">
        <v>84</v>
      </c>
      <c r="AR20" s="79" t="s">
        <v>85</v>
      </c>
      <c r="AS20" s="61" t="s">
        <v>72</v>
      </c>
      <c r="AT20" s="80" t="s">
        <v>225</v>
      </c>
      <c r="AU20" s="86" t="s">
        <v>86</v>
      </c>
      <c r="AV20" s="61" t="s">
        <v>87</v>
      </c>
      <c r="AW20" s="30" t="s">
        <v>88</v>
      </c>
      <c r="AX20" s="119"/>
    </row>
    <row r="21" spans="1:1012" s="74" customFormat="1" ht="193.7" hidden="1" customHeight="1" x14ac:dyDescent="0.25">
      <c r="A21" s="172" t="s">
        <v>305</v>
      </c>
      <c r="B21" s="181" t="s">
        <v>64</v>
      </c>
      <c r="C21" s="181" t="s">
        <v>65</v>
      </c>
      <c r="D21" s="180" t="s">
        <v>66</v>
      </c>
      <c r="E21" s="173" t="s">
        <v>67</v>
      </c>
      <c r="F21" s="173" t="s">
        <v>89</v>
      </c>
      <c r="G21" s="173" t="s">
        <v>232</v>
      </c>
      <c r="H21" s="173"/>
      <c r="I21" s="173" t="s">
        <v>90</v>
      </c>
      <c r="J21" s="174" t="str">
        <f>IF(K21&lt;6,"Moderado (3)",IF(K21&lt;12,"Mayor (4)","Catastrófico (5)"))</f>
        <v>Mayor (4)</v>
      </c>
      <c r="K21" s="190">
        <f>COUNTIF('Criterios impacto 2'!H2:H20,"SI")</f>
        <v>7</v>
      </c>
      <c r="L21" s="172" t="str">
        <f>VLOOKUP(CONCATENATE(I21,J21),Parámetros!$A$56:$B$80,2,FALSE)</f>
        <v>Extremo (16)</v>
      </c>
      <c r="M21" s="61" t="s">
        <v>71</v>
      </c>
      <c r="N21" s="61" t="s">
        <v>91</v>
      </c>
      <c r="O21" s="61" t="s">
        <v>92</v>
      </c>
      <c r="P21" s="61" t="s">
        <v>74</v>
      </c>
      <c r="Q21" s="61" t="s">
        <v>236</v>
      </c>
      <c r="R21" s="61" t="s">
        <v>93</v>
      </c>
      <c r="S21" s="61" t="s">
        <v>94</v>
      </c>
      <c r="T21" s="61" t="s">
        <v>95</v>
      </c>
      <c r="U21" s="61"/>
      <c r="V21" s="61"/>
      <c r="W21" s="30">
        <v>15</v>
      </c>
      <c r="X21" s="30">
        <v>15</v>
      </c>
      <c r="Y21" s="30">
        <v>15</v>
      </c>
      <c r="Z21" s="30">
        <v>15</v>
      </c>
      <c r="AA21" s="30">
        <v>15</v>
      </c>
      <c r="AB21" s="30">
        <v>15</v>
      </c>
      <c r="AC21" s="30">
        <v>10</v>
      </c>
      <c r="AD21" s="30">
        <f t="shared" si="6"/>
        <v>100</v>
      </c>
      <c r="AE21" s="30" t="str">
        <f t="shared" ref="AE21:AE25" si="9">_xlfn.IFS(AD21&lt;=85,"Débil",AD21&gt;=96,"Fuerte",AD21&gt;=86,"Moderado")</f>
        <v>Fuerte</v>
      </c>
      <c r="AF21" s="30" t="s">
        <v>79</v>
      </c>
      <c r="AG21" s="30" t="str">
        <f>VLOOKUP(CONCATENATE(AE21,AF21),Parámetros!$A$2:$B$10,2,FALSE)</f>
        <v>Fuerte</v>
      </c>
      <c r="AH21" s="30">
        <f t="shared" si="8"/>
        <v>100</v>
      </c>
      <c r="AI21" s="61" t="str">
        <f>_xlfn.IFS(AVERAGE(AH21)=100,"Fuerte",AVERAGE(AH21)&lt;50,"Débil",AVERAGE(AH21)&gt;=50,"Moderado")</f>
        <v>Fuerte</v>
      </c>
      <c r="AJ21" s="61" t="s">
        <v>80</v>
      </c>
      <c r="AK21" s="61" t="s">
        <v>81</v>
      </c>
      <c r="AL21" s="61">
        <v>2</v>
      </c>
      <c r="AM21" s="61">
        <v>0</v>
      </c>
      <c r="AN21" s="188" t="s">
        <v>82</v>
      </c>
      <c r="AO21" s="188" t="s">
        <v>83</v>
      </c>
      <c r="AP21" s="156" t="str">
        <f>VLOOKUP(CONCATENATE(AN21,AO21),Parámetros!$A$56:$B$80,2,FALSE)</f>
        <v>Alto (8)</v>
      </c>
      <c r="AQ21" s="181" t="s">
        <v>84</v>
      </c>
      <c r="AR21" s="192" t="s">
        <v>96</v>
      </c>
      <c r="AS21" s="173" t="s">
        <v>72</v>
      </c>
      <c r="AT21" s="191" t="s">
        <v>225</v>
      </c>
      <c r="AU21" s="173" t="s">
        <v>97</v>
      </c>
      <c r="AV21" s="173" t="s">
        <v>98</v>
      </c>
      <c r="AW21" s="147" t="s">
        <v>88</v>
      </c>
      <c r="AX21" s="119"/>
    </row>
    <row r="22" spans="1:1012" s="74" customFormat="1" ht="236.25" hidden="1" customHeight="1" x14ac:dyDescent="0.25">
      <c r="A22" s="172"/>
      <c r="B22" s="181"/>
      <c r="C22" s="181"/>
      <c r="D22" s="180"/>
      <c r="E22" s="173"/>
      <c r="F22" s="173"/>
      <c r="G22" s="173"/>
      <c r="H22" s="173"/>
      <c r="I22" s="173"/>
      <c r="J22" s="174"/>
      <c r="K22" s="190"/>
      <c r="L22" s="172"/>
      <c r="M22" s="61" t="s">
        <v>99</v>
      </c>
      <c r="N22" s="61" t="s">
        <v>100</v>
      </c>
      <c r="O22" s="61" t="s">
        <v>101</v>
      </c>
      <c r="P22" s="61" t="s">
        <v>74</v>
      </c>
      <c r="Q22" s="61" t="s">
        <v>102</v>
      </c>
      <c r="R22" s="61" t="s">
        <v>103</v>
      </c>
      <c r="S22" s="61" t="s">
        <v>104</v>
      </c>
      <c r="T22" s="61" t="s">
        <v>105</v>
      </c>
      <c r="U22" s="61"/>
      <c r="V22" s="61"/>
      <c r="W22" s="30">
        <v>15</v>
      </c>
      <c r="X22" s="30">
        <v>15</v>
      </c>
      <c r="Y22" s="30">
        <v>15</v>
      </c>
      <c r="Z22" s="30">
        <v>15</v>
      </c>
      <c r="AA22" s="30">
        <v>15</v>
      </c>
      <c r="AB22" s="30">
        <v>15</v>
      </c>
      <c r="AC22" s="30">
        <v>10</v>
      </c>
      <c r="AD22" s="30">
        <f>SUM(W22:AC22)</f>
        <v>100</v>
      </c>
      <c r="AE22" s="30" t="s">
        <v>79</v>
      </c>
      <c r="AF22" s="30" t="s">
        <v>79</v>
      </c>
      <c r="AG22" s="30" t="s">
        <v>106</v>
      </c>
      <c r="AH22" s="30">
        <v>100</v>
      </c>
      <c r="AI22" s="61" t="s">
        <v>79</v>
      </c>
      <c r="AJ22" s="61" t="s">
        <v>80</v>
      </c>
      <c r="AK22" s="61" t="s">
        <v>81</v>
      </c>
      <c r="AL22" s="61">
        <v>2</v>
      </c>
      <c r="AM22" s="61">
        <v>0</v>
      </c>
      <c r="AN22" s="188"/>
      <c r="AO22" s="188"/>
      <c r="AP22" s="156"/>
      <c r="AQ22" s="181"/>
      <c r="AR22" s="192"/>
      <c r="AS22" s="173"/>
      <c r="AT22" s="191"/>
      <c r="AU22" s="173"/>
      <c r="AV22" s="173"/>
      <c r="AW22" s="147"/>
      <c r="AX22" s="119"/>
    </row>
    <row r="23" spans="1:1012" s="74" customFormat="1" ht="303" hidden="1" customHeight="1" x14ac:dyDescent="0.25">
      <c r="A23" s="52" t="s">
        <v>305</v>
      </c>
      <c r="B23" s="26" t="s">
        <v>64</v>
      </c>
      <c r="C23" s="26" t="s">
        <v>65</v>
      </c>
      <c r="D23" s="54" t="s">
        <v>66</v>
      </c>
      <c r="E23" s="20" t="s">
        <v>67</v>
      </c>
      <c r="F23" s="20" t="s">
        <v>107</v>
      </c>
      <c r="G23" s="20" t="s">
        <v>233</v>
      </c>
      <c r="H23" s="61" t="s">
        <v>237</v>
      </c>
      <c r="I23" s="20" t="s">
        <v>90</v>
      </c>
      <c r="J23" s="35" t="str">
        <f>IF(K23&lt;6,"Moderado (3)",IF(K23&lt;12,"Mayor (4)","Catastrófico (5)"))</f>
        <v>Mayor (4)</v>
      </c>
      <c r="K23" s="36">
        <f>COUNTIF('Criterios impacto 3'!H2:H20,"SI")</f>
        <v>7</v>
      </c>
      <c r="L23" s="52" t="str">
        <f>VLOOKUP(CONCATENATE(I23,J23),Parámetros!$A$56:$B$80,2,FALSE)</f>
        <v>Extremo (16)</v>
      </c>
      <c r="M23" s="61" t="s">
        <v>71</v>
      </c>
      <c r="N23" s="61" t="s">
        <v>72</v>
      </c>
      <c r="O23" s="61" t="s">
        <v>101</v>
      </c>
      <c r="P23" s="61" t="s">
        <v>74</v>
      </c>
      <c r="Q23" s="61" t="s">
        <v>108</v>
      </c>
      <c r="R23" s="61" t="s">
        <v>238</v>
      </c>
      <c r="S23" s="61" t="s">
        <v>109</v>
      </c>
      <c r="T23" s="61" t="s">
        <v>110</v>
      </c>
      <c r="U23" s="61"/>
      <c r="V23" s="61"/>
      <c r="W23" s="30">
        <v>15</v>
      </c>
      <c r="X23" s="30">
        <v>15</v>
      </c>
      <c r="Y23" s="30">
        <v>15</v>
      </c>
      <c r="Z23" s="30">
        <v>15</v>
      </c>
      <c r="AA23" s="30">
        <v>15</v>
      </c>
      <c r="AB23" s="30">
        <v>15</v>
      </c>
      <c r="AC23" s="30">
        <v>10</v>
      </c>
      <c r="AD23" s="30">
        <f t="shared" si="6"/>
        <v>100</v>
      </c>
      <c r="AE23" s="30" t="str">
        <f t="shared" si="9"/>
        <v>Fuerte</v>
      </c>
      <c r="AF23" s="30" t="s">
        <v>79</v>
      </c>
      <c r="AG23" s="30" t="str">
        <f>VLOOKUP(CONCATENATE(AE23,AF23),Parámetros!$A$2:$B$10,2,FALSE)</f>
        <v>Fuerte</v>
      </c>
      <c r="AH23" s="30">
        <f t="shared" si="8"/>
        <v>100</v>
      </c>
      <c r="AI23" s="61" t="str">
        <f>_xlfn.IFS(AVERAGE(AH23)=100,"Fuerte",AVERAGE(AH23)&lt;50,"Débil",AVERAGE(AH23)&gt;=50,"Moderado")</f>
        <v>Fuerte</v>
      </c>
      <c r="AJ23" s="61" t="s">
        <v>80</v>
      </c>
      <c r="AK23" s="61" t="s">
        <v>81</v>
      </c>
      <c r="AL23" s="30">
        <v>2</v>
      </c>
      <c r="AM23" s="30">
        <f>VLOOKUP(CONCATENATE(AI20,AJ23,AK23),Parámetros!$A$27:$B$38,2,FALSE)</f>
        <v>0</v>
      </c>
      <c r="AN23" s="78" t="s">
        <v>82</v>
      </c>
      <c r="AO23" s="78" t="s">
        <v>83</v>
      </c>
      <c r="AP23" s="58" t="str">
        <f>VLOOKUP(CONCATENATE(AN23,AO23),Parámetros!$A$56:$B$80,2,FALSE)</f>
        <v>Alto (8)</v>
      </c>
      <c r="AQ23" s="30" t="s">
        <v>84</v>
      </c>
      <c r="AR23" s="79" t="s">
        <v>111</v>
      </c>
      <c r="AS23" s="61" t="s">
        <v>72</v>
      </c>
      <c r="AT23" s="80" t="s">
        <v>225</v>
      </c>
      <c r="AU23" s="20" t="s">
        <v>239</v>
      </c>
      <c r="AV23" s="173" t="s">
        <v>112</v>
      </c>
      <c r="AW23" s="30" t="s">
        <v>88</v>
      </c>
      <c r="AX23" s="119"/>
    </row>
    <row r="24" spans="1:1012" s="74" customFormat="1" ht="255.95" hidden="1" customHeight="1" x14ac:dyDescent="0.3">
      <c r="A24" s="172" t="s">
        <v>305</v>
      </c>
      <c r="B24" s="181" t="s">
        <v>64</v>
      </c>
      <c r="C24" s="181" t="s">
        <v>65</v>
      </c>
      <c r="D24" s="180" t="s">
        <v>66</v>
      </c>
      <c r="E24" s="173" t="s">
        <v>67</v>
      </c>
      <c r="F24" s="173" t="s">
        <v>107</v>
      </c>
      <c r="G24" s="173" t="s">
        <v>234</v>
      </c>
      <c r="H24" s="149" t="s">
        <v>240</v>
      </c>
      <c r="I24" s="173" t="s">
        <v>113</v>
      </c>
      <c r="J24" s="174" t="str">
        <f>IF(K24&lt;6,"Moderado (3)",IF(K24&lt;12,"Mayor (4)","Catastrófico (5)"))</f>
        <v>Mayor (4)</v>
      </c>
      <c r="K24" s="190">
        <f>COUNTIF('Criterios impacto 4'!H2:H20,"SI")</f>
        <v>11</v>
      </c>
      <c r="L24" s="172" t="str">
        <f>VLOOKUP(CONCATENATE(I24,J24),Parámetros!$A$56:$B$80,2,FALSE)</f>
        <v>Extremo (20)</v>
      </c>
      <c r="M24" s="61" t="s">
        <v>71</v>
      </c>
      <c r="N24" s="61" t="s">
        <v>72</v>
      </c>
      <c r="O24" s="61" t="s">
        <v>114</v>
      </c>
      <c r="P24" s="61" t="s">
        <v>115</v>
      </c>
      <c r="Q24" s="61" t="s">
        <v>116</v>
      </c>
      <c r="R24" s="61" t="s">
        <v>117</v>
      </c>
      <c r="S24" s="61" t="s">
        <v>118</v>
      </c>
      <c r="T24" s="61" t="s">
        <v>119</v>
      </c>
      <c r="U24" s="61"/>
      <c r="V24" s="61"/>
      <c r="W24" s="30">
        <v>15</v>
      </c>
      <c r="X24" s="30">
        <v>15</v>
      </c>
      <c r="Y24" s="30">
        <v>15</v>
      </c>
      <c r="Z24" s="30">
        <v>15</v>
      </c>
      <c r="AA24" s="30">
        <v>15</v>
      </c>
      <c r="AB24" s="30">
        <v>15</v>
      </c>
      <c r="AC24" s="30">
        <v>10</v>
      </c>
      <c r="AD24" s="30">
        <f t="shared" si="6"/>
        <v>100</v>
      </c>
      <c r="AE24" s="30" t="str">
        <f t="shared" si="9"/>
        <v>Fuerte</v>
      </c>
      <c r="AF24" s="30" t="s">
        <v>79</v>
      </c>
      <c r="AG24" s="30" t="str">
        <f>VLOOKUP(CONCATENATE(AE24,AF24),Parámetros!$A$2:$B$10,2,FALSE)</f>
        <v>Fuerte</v>
      </c>
      <c r="AH24" s="30">
        <f t="shared" si="8"/>
        <v>100</v>
      </c>
      <c r="AI24" s="149" t="str">
        <f>_xlfn.IFS(AVERAGE(AH24:AH25)=100,"Fuerte",AVERAGE(AH24:AH25)&lt;50,"Débil",AVERAGE(AH24:AH25)&gt;=50,"Moderado")</f>
        <v>Fuerte</v>
      </c>
      <c r="AJ24" s="61" t="s">
        <v>80</v>
      </c>
      <c r="AK24" s="61" t="s">
        <v>81</v>
      </c>
      <c r="AL24" s="30">
        <v>2</v>
      </c>
      <c r="AM24" s="30">
        <v>0</v>
      </c>
      <c r="AN24" s="189" t="s">
        <v>70</v>
      </c>
      <c r="AO24" s="189" t="s">
        <v>83</v>
      </c>
      <c r="AP24" s="156" t="str">
        <f>VLOOKUP(CONCATENATE(AN24,AO24),Parámetros!$A$56:$B$80,2,FALSE)</f>
        <v>Extremo (12)</v>
      </c>
      <c r="AQ24" s="147" t="s">
        <v>84</v>
      </c>
      <c r="AR24" s="79" t="s">
        <v>120</v>
      </c>
      <c r="AS24" s="61" t="s">
        <v>72</v>
      </c>
      <c r="AT24" s="80" t="s">
        <v>225</v>
      </c>
      <c r="AU24" s="87" t="s">
        <v>121</v>
      </c>
      <c r="AV24" s="173"/>
      <c r="AW24" s="147" t="s">
        <v>88</v>
      </c>
      <c r="AX24" s="119"/>
    </row>
    <row r="25" spans="1:1012" s="74" customFormat="1" ht="255.95" hidden="1" customHeight="1" x14ac:dyDescent="0.25">
      <c r="A25" s="172"/>
      <c r="B25" s="181"/>
      <c r="C25" s="181"/>
      <c r="D25" s="180"/>
      <c r="E25" s="173"/>
      <c r="F25" s="173"/>
      <c r="G25" s="173"/>
      <c r="H25" s="149"/>
      <c r="I25" s="173"/>
      <c r="J25" s="174"/>
      <c r="K25" s="190"/>
      <c r="L25" s="172"/>
      <c r="M25" s="61" t="s">
        <v>99</v>
      </c>
      <c r="N25" s="61" t="s">
        <v>72</v>
      </c>
      <c r="O25" s="61" t="s">
        <v>101</v>
      </c>
      <c r="P25" s="61" t="s">
        <v>122</v>
      </c>
      <c r="Q25" s="61" t="s">
        <v>123</v>
      </c>
      <c r="R25" s="61" t="s">
        <v>241</v>
      </c>
      <c r="S25" s="61" t="s">
        <v>124</v>
      </c>
      <c r="T25" s="61" t="s">
        <v>125</v>
      </c>
      <c r="U25" s="61"/>
      <c r="V25" s="61"/>
      <c r="W25" s="30">
        <v>15</v>
      </c>
      <c r="X25" s="30">
        <v>15</v>
      </c>
      <c r="Y25" s="30">
        <v>15</v>
      </c>
      <c r="Z25" s="30">
        <v>15</v>
      </c>
      <c r="AA25" s="30">
        <v>15</v>
      </c>
      <c r="AB25" s="30">
        <v>15</v>
      </c>
      <c r="AC25" s="30">
        <v>10</v>
      </c>
      <c r="AD25" s="30">
        <f t="shared" si="6"/>
        <v>100</v>
      </c>
      <c r="AE25" s="30" t="str">
        <f t="shared" si="9"/>
        <v>Fuerte</v>
      </c>
      <c r="AF25" s="30" t="s">
        <v>79</v>
      </c>
      <c r="AG25" s="30" t="str">
        <f>VLOOKUP(CONCATENATE(AE25,AF25),Parámetros!$A$2:$B$10,2,FALSE)</f>
        <v>Fuerte</v>
      </c>
      <c r="AH25" s="30">
        <f t="shared" si="8"/>
        <v>100</v>
      </c>
      <c r="AI25" s="149"/>
      <c r="AJ25" s="61" t="s">
        <v>80</v>
      </c>
      <c r="AK25" s="61" t="s">
        <v>81</v>
      </c>
      <c r="AL25" s="30">
        <v>2</v>
      </c>
      <c r="AM25" s="30">
        <v>0</v>
      </c>
      <c r="AN25" s="189"/>
      <c r="AO25" s="189"/>
      <c r="AP25" s="156"/>
      <c r="AQ25" s="147"/>
      <c r="AR25" s="79" t="s">
        <v>242</v>
      </c>
      <c r="AS25" s="61" t="s">
        <v>72</v>
      </c>
      <c r="AT25" s="80" t="s">
        <v>225</v>
      </c>
      <c r="AU25" s="20" t="s">
        <v>126</v>
      </c>
      <c r="AV25" s="173"/>
      <c r="AW25" s="147"/>
      <c r="AX25" s="119"/>
    </row>
    <row r="26" spans="1:1012" ht="409.5" hidden="1" x14ac:dyDescent="0.3">
      <c r="A26" s="88" t="s">
        <v>463</v>
      </c>
      <c r="B26" s="21" t="s">
        <v>437</v>
      </c>
      <c r="C26" s="21" t="s">
        <v>65</v>
      </c>
      <c r="D26" s="25" t="s">
        <v>66</v>
      </c>
      <c r="E26" s="25" t="s">
        <v>67</v>
      </c>
      <c r="F26" s="20" t="s">
        <v>438</v>
      </c>
      <c r="G26" s="89" t="s">
        <v>564</v>
      </c>
      <c r="H26" s="25" t="s">
        <v>439</v>
      </c>
      <c r="I26" s="25" t="s">
        <v>151</v>
      </c>
      <c r="J26" s="22" t="s">
        <v>83</v>
      </c>
      <c r="K26" s="53">
        <v>11</v>
      </c>
      <c r="L26" s="88" t="str">
        <f>VLOOKUP(CONCATENATE(I26,J26),[9]Parámetros!$A$56:$B$80,2,FALSE)</f>
        <v>Alto (4)</v>
      </c>
      <c r="M26" s="61" t="s">
        <v>71</v>
      </c>
      <c r="N26" s="61" t="s">
        <v>440</v>
      </c>
      <c r="O26" s="61" t="s">
        <v>440</v>
      </c>
      <c r="P26" s="90" t="s">
        <v>565</v>
      </c>
      <c r="Q26" s="20" t="s">
        <v>566</v>
      </c>
      <c r="R26" s="20" t="s">
        <v>441</v>
      </c>
      <c r="S26" s="20" t="s">
        <v>442</v>
      </c>
      <c r="T26" s="20" t="s">
        <v>443</v>
      </c>
      <c r="U26" s="20"/>
      <c r="V26" s="20"/>
      <c r="W26" s="25">
        <v>15</v>
      </c>
      <c r="X26" s="25">
        <v>15</v>
      </c>
      <c r="Y26" s="25">
        <v>15</v>
      </c>
      <c r="Z26" s="25">
        <v>15</v>
      </c>
      <c r="AA26" s="25">
        <v>15</v>
      </c>
      <c r="AB26" s="25">
        <v>15</v>
      </c>
      <c r="AC26" s="25">
        <v>10</v>
      </c>
      <c r="AD26" s="25">
        <v>100</v>
      </c>
      <c r="AE26" s="25" t="s">
        <v>79</v>
      </c>
      <c r="AF26" s="25" t="s">
        <v>79</v>
      </c>
      <c r="AG26" s="25" t="s">
        <v>79</v>
      </c>
      <c r="AH26" s="25">
        <v>100</v>
      </c>
      <c r="AI26" s="25" t="s">
        <v>79</v>
      </c>
      <c r="AJ26" s="25" t="s">
        <v>80</v>
      </c>
      <c r="AK26" s="25" t="s">
        <v>81</v>
      </c>
      <c r="AL26" s="21">
        <v>2</v>
      </c>
      <c r="AM26" s="21">
        <v>0</v>
      </c>
      <c r="AN26" s="91" t="s">
        <v>151</v>
      </c>
      <c r="AO26" s="91" t="s">
        <v>83</v>
      </c>
      <c r="AP26" s="58" t="str">
        <f>VLOOKUP(CONCATENATE(AN26,AO26),[9]Parámetros!$A$56:$B$80,2,FALSE)</f>
        <v>Alto (4)</v>
      </c>
      <c r="AQ26" s="30" t="s">
        <v>84</v>
      </c>
      <c r="AR26" s="92" t="s">
        <v>444</v>
      </c>
      <c r="AS26" s="61" t="s">
        <v>440</v>
      </c>
      <c r="AT26" s="30" t="s">
        <v>445</v>
      </c>
      <c r="AU26" s="61" t="s">
        <v>446</v>
      </c>
      <c r="AV26" s="61" t="s">
        <v>447</v>
      </c>
      <c r="AW26" s="93" t="s">
        <v>448</v>
      </c>
      <c r="AX26" s="119"/>
      <c r="AY26" s="74"/>
      <c r="AZ26" s="74"/>
      <c r="BA26" s="74"/>
      <c r="BB26" s="74"/>
      <c r="BC26" s="74"/>
      <c r="BD26" s="74"/>
      <c r="BE26" s="74"/>
      <c r="BF26" s="74"/>
      <c r="BG26" s="74"/>
      <c r="BH26" s="74"/>
      <c r="BI26" s="74"/>
      <c r="BJ26" s="74"/>
      <c r="BK26" s="74"/>
      <c r="BL26" s="74"/>
      <c r="BM26" s="74"/>
      <c r="BN26" s="74"/>
      <c r="BO26" s="74"/>
      <c r="BP26" s="74"/>
      <c r="BQ26" s="74"/>
      <c r="BR26" s="74"/>
      <c r="BS26" s="74"/>
      <c r="BT26" s="74"/>
      <c r="BU26" s="74"/>
      <c r="BV26" s="74"/>
      <c r="BW26" s="74"/>
      <c r="BX26" s="74"/>
      <c r="BY26" s="74"/>
      <c r="BZ26" s="74"/>
      <c r="CA26" s="74"/>
      <c r="CB26" s="74"/>
      <c r="CC26" s="74"/>
      <c r="CD26" s="74"/>
      <c r="CE26" s="74"/>
      <c r="CF26" s="74"/>
      <c r="CG26" s="74"/>
      <c r="CH26" s="74"/>
      <c r="CI26" s="74"/>
    </row>
    <row r="27" spans="1:1012" ht="320.10000000000002" hidden="1" customHeight="1" x14ac:dyDescent="0.3">
      <c r="A27" s="88" t="s">
        <v>463</v>
      </c>
      <c r="B27" s="21" t="s">
        <v>437</v>
      </c>
      <c r="C27" s="21" t="s">
        <v>65</v>
      </c>
      <c r="D27" s="25" t="s">
        <v>66</v>
      </c>
      <c r="E27" s="25" t="s">
        <v>67</v>
      </c>
      <c r="F27" s="25" t="s">
        <v>449</v>
      </c>
      <c r="G27" s="25" t="s">
        <v>450</v>
      </c>
      <c r="H27" s="25" t="s">
        <v>451</v>
      </c>
      <c r="I27" s="25" t="s">
        <v>90</v>
      </c>
      <c r="J27" s="22" t="s">
        <v>83</v>
      </c>
      <c r="K27" s="53">
        <v>9</v>
      </c>
      <c r="L27" s="88" t="str">
        <f>VLOOKUP(CONCATENATE(I27,J27),[9]Parámetros!$A$56:$B$80,2,FALSE)</f>
        <v>Extremo (16)</v>
      </c>
      <c r="M27" s="61" t="s">
        <v>71</v>
      </c>
      <c r="N27" s="61" t="s">
        <v>440</v>
      </c>
      <c r="O27" s="61" t="s">
        <v>452</v>
      </c>
      <c r="P27" s="25" t="s">
        <v>453</v>
      </c>
      <c r="Q27" s="20" t="s">
        <v>454</v>
      </c>
      <c r="R27" s="25" t="s">
        <v>455</v>
      </c>
      <c r="S27" s="20" t="s">
        <v>456</v>
      </c>
      <c r="T27" s="20" t="s">
        <v>457</v>
      </c>
      <c r="U27" s="20"/>
      <c r="V27" s="20"/>
      <c r="W27" s="55">
        <v>15</v>
      </c>
      <c r="X27" s="55">
        <v>15</v>
      </c>
      <c r="Y27" s="55">
        <v>15</v>
      </c>
      <c r="Z27" s="55">
        <v>15</v>
      </c>
      <c r="AA27" s="55">
        <v>15</v>
      </c>
      <c r="AB27" s="55">
        <v>15</v>
      </c>
      <c r="AC27" s="55">
        <v>10</v>
      </c>
      <c r="AD27" s="55">
        <v>100</v>
      </c>
      <c r="AE27" s="25" t="s">
        <v>79</v>
      </c>
      <c r="AF27" s="55" t="s">
        <v>79</v>
      </c>
      <c r="AG27" s="55" t="s">
        <v>79</v>
      </c>
      <c r="AH27" s="55">
        <v>100</v>
      </c>
      <c r="AI27" s="55" t="s">
        <v>79</v>
      </c>
      <c r="AJ27" s="55" t="s">
        <v>80</v>
      </c>
      <c r="AK27" s="55" t="s">
        <v>81</v>
      </c>
      <c r="AL27" s="55">
        <v>2</v>
      </c>
      <c r="AM27" s="55">
        <v>0</v>
      </c>
      <c r="AN27" s="91" t="s">
        <v>82</v>
      </c>
      <c r="AO27" s="91" t="s">
        <v>83</v>
      </c>
      <c r="AP27" s="58" t="str">
        <f>VLOOKUP(CONCATENATE(AN27,AO27),[9]Parámetros!$A$56:$B$80,2,FALSE)</f>
        <v>Alto (8)</v>
      </c>
      <c r="AQ27" s="30" t="s">
        <v>84</v>
      </c>
      <c r="AR27" s="25" t="s">
        <v>458</v>
      </c>
      <c r="AS27" s="61" t="s">
        <v>459</v>
      </c>
      <c r="AT27" s="30" t="s">
        <v>445</v>
      </c>
      <c r="AU27" s="25" t="s">
        <v>460</v>
      </c>
      <c r="AV27" s="25" t="s">
        <v>461</v>
      </c>
      <c r="AW27" s="93" t="s">
        <v>462</v>
      </c>
    </row>
    <row r="28" spans="1:1012" s="77" customFormat="1" ht="293.10000000000002" hidden="1" customHeight="1" x14ac:dyDescent="0.3">
      <c r="A28" s="88" t="s">
        <v>477</v>
      </c>
      <c r="B28" s="30" t="s">
        <v>64</v>
      </c>
      <c r="C28" s="30" t="s">
        <v>65</v>
      </c>
      <c r="D28" s="71" t="s">
        <v>66</v>
      </c>
      <c r="E28" s="61" t="s">
        <v>67</v>
      </c>
      <c r="F28" s="25" t="s">
        <v>464</v>
      </c>
      <c r="G28" s="21" t="s">
        <v>567</v>
      </c>
      <c r="H28" s="30" t="s">
        <v>465</v>
      </c>
      <c r="I28" s="30" t="s">
        <v>151</v>
      </c>
      <c r="J28" s="22" t="s">
        <v>153</v>
      </c>
      <c r="K28" s="53">
        <v>5</v>
      </c>
      <c r="L28" s="58" t="s">
        <v>153</v>
      </c>
      <c r="M28" s="30" t="s">
        <v>203</v>
      </c>
      <c r="N28" s="30" t="s">
        <v>466</v>
      </c>
      <c r="O28" s="30" t="s">
        <v>467</v>
      </c>
      <c r="P28" s="26" t="s">
        <v>468</v>
      </c>
      <c r="Q28" s="20" t="s">
        <v>469</v>
      </c>
      <c r="R28" s="20" t="s">
        <v>470</v>
      </c>
      <c r="S28" s="26" t="s">
        <v>555</v>
      </c>
      <c r="T28" s="94" t="s">
        <v>568</v>
      </c>
      <c r="U28" s="94"/>
      <c r="V28" s="94"/>
      <c r="W28" s="30">
        <v>15</v>
      </c>
      <c r="X28" s="30">
        <v>15</v>
      </c>
      <c r="Y28" s="30">
        <v>15</v>
      </c>
      <c r="Z28" s="30">
        <v>10</v>
      </c>
      <c r="AA28" s="30">
        <v>15</v>
      </c>
      <c r="AB28" s="30">
        <v>15</v>
      </c>
      <c r="AC28" s="30">
        <v>10</v>
      </c>
      <c r="AD28" s="30">
        <f>SUM(W28:AC28)</f>
        <v>95</v>
      </c>
      <c r="AE28" s="95" t="s">
        <v>130</v>
      </c>
      <c r="AF28" s="30" t="s">
        <v>79</v>
      </c>
      <c r="AG28" s="30" t="str">
        <f>VLOOKUP(CONCATENATE(AE28,AF28),[10]Parámetros!$A$2:$B$10,2,FALSE)</f>
        <v>Moderado</v>
      </c>
      <c r="AH28" s="95">
        <v>50</v>
      </c>
      <c r="AI28" s="61" t="s">
        <v>130</v>
      </c>
      <c r="AJ28" s="61" t="s">
        <v>80</v>
      </c>
      <c r="AK28" s="61" t="s">
        <v>81</v>
      </c>
      <c r="AL28" s="30">
        <f>VLOOKUP(CONCATENATE(AI28,AJ28,AK28),[10]Parámetros!$A$13:$B$24,2,FALSE)</f>
        <v>1</v>
      </c>
      <c r="AM28" s="30">
        <f>VLOOKUP(CONCATENATE(AI28,AJ28,AK28),[10]Parámetros!$A$27:$B$38,2,FALSE)</f>
        <v>0</v>
      </c>
      <c r="AN28" s="78" t="s">
        <v>151</v>
      </c>
      <c r="AO28" s="78" t="s">
        <v>153</v>
      </c>
      <c r="AP28" s="58" t="str">
        <f>VLOOKUP(CONCATENATE(AN28,AO28),[10]Parámetros!$A$56:$B$80,2,FALSE)</f>
        <v>Moderado (3)</v>
      </c>
      <c r="AQ28" s="26" t="s">
        <v>84</v>
      </c>
      <c r="AR28" s="26" t="s">
        <v>471</v>
      </c>
      <c r="AS28" s="26" t="s">
        <v>472</v>
      </c>
      <c r="AT28" s="26" t="s">
        <v>473</v>
      </c>
      <c r="AU28" s="20" t="s">
        <v>474</v>
      </c>
      <c r="AV28" s="20" t="s">
        <v>475</v>
      </c>
      <c r="AW28" s="26" t="s">
        <v>476</v>
      </c>
      <c r="AX28" s="120"/>
    </row>
    <row r="29" spans="1:1012" s="109" customFormat="1" ht="303" hidden="1" customHeight="1" x14ac:dyDescent="0.3">
      <c r="A29" s="211" t="s">
        <v>512</v>
      </c>
      <c r="B29" s="214" t="s">
        <v>243</v>
      </c>
      <c r="C29" s="214" t="s">
        <v>65</v>
      </c>
      <c r="D29" s="215" t="s">
        <v>66</v>
      </c>
      <c r="E29" s="216" t="s">
        <v>67</v>
      </c>
      <c r="F29" s="96" t="s">
        <v>478</v>
      </c>
      <c r="G29" s="207" t="s">
        <v>479</v>
      </c>
      <c r="H29" s="207" t="s">
        <v>480</v>
      </c>
      <c r="I29" s="207" t="s">
        <v>82</v>
      </c>
      <c r="J29" s="207" t="s">
        <v>153</v>
      </c>
      <c r="K29" s="210">
        <v>5</v>
      </c>
      <c r="L29" s="211" t="s">
        <v>170</v>
      </c>
      <c r="M29" s="96" t="s">
        <v>71</v>
      </c>
      <c r="N29" s="207" t="s">
        <v>366</v>
      </c>
      <c r="O29" s="96" t="s">
        <v>481</v>
      </c>
      <c r="P29" s="96" t="s">
        <v>482</v>
      </c>
      <c r="Q29" s="96" t="s">
        <v>483</v>
      </c>
      <c r="R29" s="96" t="s">
        <v>484</v>
      </c>
      <c r="S29" s="96" t="s">
        <v>485</v>
      </c>
      <c r="T29" s="96" t="s">
        <v>486</v>
      </c>
      <c r="U29" s="96"/>
      <c r="V29" s="96"/>
      <c r="W29" s="96">
        <v>15</v>
      </c>
      <c r="X29" s="96">
        <v>15</v>
      </c>
      <c r="Y29" s="96">
        <v>15</v>
      </c>
      <c r="Z29" s="96">
        <v>15</v>
      </c>
      <c r="AA29" s="96">
        <v>15</v>
      </c>
      <c r="AB29" s="96">
        <v>15</v>
      </c>
      <c r="AC29" s="96">
        <v>10</v>
      </c>
      <c r="AD29" s="96">
        <f t="shared" ref="AD29:AD32" si="10">SUM(W29:AC29)</f>
        <v>100</v>
      </c>
      <c r="AE29" s="96" t="s">
        <v>487</v>
      </c>
      <c r="AF29" s="96" t="s">
        <v>79</v>
      </c>
      <c r="AG29" s="96" t="str">
        <f>VLOOKUP(CONCATENATE(AE29,AF29),[11]Parámetros!$A$2:$B$10,2,0)</f>
        <v>Fuerte</v>
      </c>
      <c r="AH29" s="96">
        <v>100</v>
      </c>
      <c r="AI29" s="207" t="s">
        <v>106</v>
      </c>
      <c r="AJ29" s="96" t="s">
        <v>80</v>
      </c>
      <c r="AK29" s="96" t="s">
        <v>81</v>
      </c>
      <c r="AL29" s="96">
        <v>2</v>
      </c>
      <c r="AM29" s="96">
        <v>0</v>
      </c>
      <c r="AN29" s="222" t="s">
        <v>151</v>
      </c>
      <c r="AO29" s="222" t="s">
        <v>153</v>
      </c>
      <c r="AP29" s="219" t="str">
        <f>VLOOKUP(CONCATENATE(AN29,AO29),[11]Parámetros!$A$56:$B$80,2,0)</f>
        <v>Moderado (3)</v>
      </c>
      <c r="AQ29" s="207" t="s">
        <v>84</v>
      </c>
      <c r="AR29" s="220" t="s">
        <v>488</v>
      </c>
      <c r="AS29" s="207" t="s">
        <v>489</v>
      </c>
      <c r="AT29" s="221" t="s">
        <v>256</v>
      </c>
      <c r="AU29" s="217" t="s">
        <v>569</v>
      </c>
      <c r="AV29" s="217" t="s">
        <v>490</v>
      </c>
      <c r="AW29" s="218" t="s">
        <v>491</v>
      </c>
      <c r="AX29" s="121"/>
      <c r="AY29" s="97"/>
      <c r="AZ29" s="97"/>
      <c r="BA29" s="97"/>
      <c r="BB29" s="97"/>
      <c r="BC29" s="97"/>
      <c r="BD29" s="97"/>
      <c r="BE29" s="97"/>
      <c r="BF29" s="97"/>
    </row>
    <row r="30" spans="1:1012" s="109" customFormat="1" ht="279.95" hidden="1" customHeight="1" x14ac:dyDescent="0.3">
      <c r="A30" s="212"/>
      <c r="B30" s="208"/>
      <c r="C30" s="208"/>
      <c r="D30" s="208"/>
      <c r="E30" s="208"/>
      <c r="F30" s="96" t="s">
        <v>492</v>
      </c>
      <c r="G30" s="208"/>
      <c r="H30" s="208"/>
      <c r="I30" s="208"/>
      <c r="J30" s="208"/>
      <c r="K30" s="208"/>
      <c r="L30" s="208"/>
      <c r="M30" s="96" t="s">
        <v>71</v>
      </c>
      <c r="N30" s="208"/>
      <c r="O30" s="96" t="s">
        <v>493</v>
      </c>
      <c r="P30" s="96" t="s">
        <v>494</v>
      </c>
      <c r="Q30" s="96" t="s">
        <v>495</v>
      </c>
      <c r="R30" s="96" t="s">
        <v>496</v>
      </c>
      <c r="S30" s="96" t="s">
        <v>497</v>
      </c>
      <c r="T30" s="96" t="s">
        <v>486</v>
      </c>
      <c r="U30" s="96"/>
      <c r="V30" s="96"/>
      <c r="W30" s="96">
        <v>15</v>
      </c>
      <c r="X30" s="96">
        <v>15</v>
      </c>
      <c r="Y30" s="96">
        <v>15</v>
      </c>
      <c r="Z30" s="96">
        <v>15</v>
      </c>
      <c r="AA30" s="96">
        <v>15</v>
      </c>
      <c r="AB30" s="96">
        <v>15</v>
      </c>
      <c r="AC30" s="96">
        <v>10</v>
      </c>
      <c r="AD30" s="96">
        <f t="shared" si="10"/>
        <v>100</v>
      </c>
      <c r="AE30" s="96" t="s">
        <v>79</v>
      </c>
      <c r="AF30" s="96" t="s">
        <v>79</v>
      </c>
      <c r="AG30" s="96" t="str">
        <f>VLOOKUP(CONCATENATE(AE30,AF30),[11]Parámetros!$A$2:$B$10,2,0)</f>
        <v>Fuerte</v>
      </c>
      <c r="AH30" s="96">
        <v>100</v>
      </c>
      <c r="AI30" s="208"/>
      <c r="AJ30" s="96" t="s">
        <v>80</v>
      </c>
      <c r="AK30" s="96" t="s">
        <v>81</v>
      </c>
      <c r="AL30" s="96">
        <v>2</v>
      </c>
      <c r="AM30" s="96">
        <v>0</v>
      </c>
      <c r="AN30" s="208"/>
      <c r="AO30" s="208"/>
      <c r="AP30" s="208"/>
      <c r="AQ30" s="208"/>
      <c r="AR30" s="208"/>
      <c r="AS30" s="208"/>
      <c r="AT30" s="208"/>
      <c r="AU30" s="208"/>
      <c r="AV30" s="208"/>
      <c r="AW30" s="208"/>
      <c r="AX30" s="121"/>
      <c r="AY30" s="97"/>
      <c r="AZ30" s="97"/>
      <c r="BA30" s="97"/>
      <c r="BB30" s="97"/>
      <c r="BC30" s="97"/>
      <c r="BD30" s="97"/>
      <c r="BE30" s="97"/>
      <c r="BF30" s="97"/>
    </row>
    <row r="31" spans="1:1012" s="109" customFormat="1" ht="159.75" hidden="1" customHeight="1" x14ac:dyDescent="0.3">
      <c r="A31" s="212"/>
      <c r="B31" s="208"/>
      <c r="C31" s="208"/>
      <c r="D31" s="208"/>
      <c r="E31" s="208"/>
      <c r="F31" s="96" t="s">
        <v>498</v>
      </c>
      <c r="G31" s="208"/>
      <c r="H31" s="208"/>
      <c r="I31" s="208"/>
      <c r="J31" s="208"/>
      <c r="K31" s="208"/>
      <c r="L31" s="208"/>
      <c r="M31" s="96" t="s">
        <v>71</v>
      </c>
      <c r="N31" s="208"/>
      <c r="O31" s="96" t="s">
        <v>499</v>
      </c>
      <c r="P31" s="96" t="s">
        <v>500</v>
      </c>
      <c r="Q31" s="96" t="s">
        <v>501</v>
      </c>
      <c r="R31" s="96" t="s">
        <v>502</v>
      </c>
      <c r="S31" s="96" t="s">
        <v>503</v>
      </c>
      <c r="T31" s="96" t="s">
        <v>504</v>
      </c>
      <c r="U31" s="96"/>
      <c r="V31" s="96"/>
      <c r="W31" s="96">
        <v>15</v>
      </c>
      <c r="X31" s="96">
        <v>15</v>
      </c>
      <c r="Y31" s="96">
        <v>15</v>
      </c>
      <c r="Z31" s="96">
        <v>15</v>
      </c>
      <c r="AA31" s="96">
        <v>15</v>
      </c>
      <c r="AB31" s="96">
        <v>15</v>
      </c>
      <c r="AC31" s="96">
        <v>10</v>
      </c>
      <c r="AD31" s="96">
        <f t="shared" si="10"/>
        <v>100</v>
      </c>
      <c r="AE31" s="96" t="s">
        <v>79</v>
      </c>
      <c r="AF31" s="96" t="s">
        <v>79</v>
      </c>
      <c r="AG31" s="96" t="str">
        <f>VLOOKUP(CONCATENATE(AE31,AF31),[11]Parámetros!$A$2:$B$10,2,0)</f>
        <v>Fuerte</v>
      </c>
      <c r="AH31" s="96">
        <v>100</v>
      </c>
      <c r="AI31" s="208"/>
      <c r="AJ31" s="96" t="s">
        <v>80</v>
      </c>
      <c r="AK31" s="96" t="s">
        <v>81</v>
      </c>
      <c r="AL31" s="96">
        <v>2</v>
      </c>
      <c r="AM31" s="96">
        <v>0</v>
      </c>
      <c r="AN31" s="208"/>
      <c r="AO31" s="208"/>
      <c r="AP31" s="208"/>
      <c r="AQ31" s="208"/>
      <c r="AR31" s="208"/>
      <c r="AS31" s="208"/>
      <c r="AT31" s="208"/>
      <c r="AU31" s="208"/>
      <c r="AV31" s="208"/>
      <c r="AW31" s="208"/>
      <c r="AX31" s="121"/>
      <c r="AY31" s="97"/>
      <c r="AZ31" s="97"/>
      <c r="BA31" s="97"/>
      <c r="BB31" s="97"/>
      <c r="BC31" s="97"/>
      <c r="BD31" s="97"/>
      <c r="BE31" s="97"/>
      <c r="BF31" s="97"/>
    </row>
    <row r="32" spans="1:1012" s="109" customFormat="1" ht="271.5" hidden="1" customHeight="1" x14ac:dyDescent="0.3">
      <c r="A32" s="213"/>
      <c r="B32" s="209"/>
      <c r="C32" s="209"/>
      <c r="D32" s="209"/>
      <c r="E32" s="209"/>
      <c r="F32" s="96" t="s">
        <v>505</v>
      </c>
      <c r="G32" s="209"/>
      <c r="H32" s="209"/>
      <c r="I32" s="209"/>
      <c r="J32" s="209"/>
      <c r="K32" s="209"/>
      <c r="L32" s="209"/>
      <c r="M32" s="96" t="s">
        <v>71</v>
      </c>
      <c r="N32" s="209"/>
      <c r="O32" s="96" t="s">
        <v>506</v>
      </c>
      <c r="P32" s="96" t="s">
        <v>507</v>
      </c>
      <c r="Q32" s="96" t="s">
        <v>508</v>
      </c>
      <c r="R32" s="96" t="s">
        <v>509</v>
      </c>
      <c r="S32" s="96" t="s">
        <v>510</v>
      </c>
      <c r="T32" s="96" t="s">
        <v>511</v>
      </c>
      <c r="U32" s="96"/>
      <c r="V32" s="96"/>
      <c r="W32" s="96">
        <v>15</v>
      </c>
      <c r="X32" s="96">
        <v>15</v>
      </c>
      <c r="Y32" s="96">
        <v>15</v>
      </c>
      <c r="Z32" s="96">
        <v>15</v>
      </c>
      <c r="AA32" s="96">
        <v>15</v>
      </c>
      <c r="AB32" s="96">
        <v>15</v>
      </c>
      <c r="AC32" s="96">
        <v>10</v>
      </c>
      <c r="AD32" s="96">
        <f t="shared" si="10"/>
        <v>100</v>
      </c>
      <c r="AE32" s="96" t="s">
        <v>79</v>
      </c>
      <c r="AF32" s="96" t="s">
        <v>79</v>
      </c>
      <c r="AG32" s="96" t="str">
        <f>VLOOKUP(CONCATENATE(AE32,AF32),[11]Parámetros!$A$2:$B$10,2,0)</f>
        <v>Fuerte</v>
      </c>
      <c r="AH32" s="96">
        <v>100</v>
      </c>
      <c r="AI32" s="209"/>
      <c r="AJ32" s="96" t="s">
        <v>80</v>
      </c>
      <c r="AK32" s="96" t="s">
        <v>81</v>
      </c>
      <c r="AL32" s="96">
        <v>2</v>
      </c>
      <c r="AM32" s="96">
        <v>0</v>
      </c>
      <c r="AN32" s="209"/>
      <c r="AO32" s="209"/>
      <c r="AP32" s="209"/>
      <c r="AQ32" s="209"/>
      <c r="AR32" s="209"/>
      <c r="AS32" s="209"/>
      <c r="AT32" s="209"/>
      <c r="AU32" s="209"/>
      <c r="AV32" s="209"/>
      <c r="AW32" s="209"/>
      <c r="AX32" s="121"/>
      <c r="AY32" s="97"/>
      <c r="AZ32" s="97"/>
      <c r="BA32" s="97"/>
      <c r="BB32" s="97"/>
      <c r="BC32" s="97"/>
      <c r="BD32" s="97"/>
      <c r="BE32" s="97"/>
      <c r="BF32" s="97"/>
    </row>
    <row r="33" spans="1:423" s="74" customFormat="1" ht="171.95" hidden="1" customHeight="1" x14ac:dyDescent="0.25">
      <c r="A33" s="156" t="s">
        <v>520</v>
      </c>
      <c r="B33" s="147" t="s">
        <v>243</v>
      </c>
      <c r="C33" s="147" t="s">
        <v>65</v>
      </c>
      <c r="D33" s="198" t="s">
        <v>66</v>
      </c>
      <c r="E33" s="149" t="s">
        <v>67</v>
      </c>
      <c r="F33" s="173" t="s">
        <v>513</v>
      </c>
      <c r="G33" s="149" t="s">
        <v>591</v>
      </c>
      <c r="H33" s="149" t="s">
        <v>514</v>
      </c>
      <c r="I33" s="149" t="s">
        <v>151</v>
      </c>
      <c r="J33" s="223" t="s">
        <v>153</v>
      </c>
      <c r="K33" s="98" t="s">
        <v>153</v>
      </c>
      <c r="L33" s="156" t="str">
        <f>VLOOKUP(CONCATENATE(I33,J33),[12]Parámetros!$A$56:$B$80,2,FALSE)</f>
        <v>Moderado (3)</v>
      </c>
      <c r="M33" s="173" t="s">
        <v>71</v>
      </c>
      <c r="N33" s="149" t="s">
        <v>515</v>
      </c>
      <c r="O33" s="173" t="s">
        <v>516</v>
      </c>
      <c r="P33" s="173" t="s">
        <v>115</v>
      </c>
      <c r="Q33" s="173" t="s">
        <v>556</v>
      </c>
      <c r="R33" s="173" t="s">
        <v>557</v>
      </c>
      <c r="S33" s="173" t="s">
        <v>558</v>
      </c>
      <c r="T33" s="149" t="s">
        <v>570</v>
      </c>
      <c r="U33" s="61"/>
      <c r="V33" s="61"/>
      <c r="W33" s="181">
        <v>15</v>
      </c>
      <c r="X33" s="181">
        <v>15</v>
      </c>
      <c r="Y33" s="181">
        <v>15</v>
      </c>
      <c r="Z33" s="181">
        <v>15</v>
      </c>
      <c r="AA33" s="181">
        <v>15</v>
      </c>
      <c r="AB33" s="181">
        <v>15</v>
      </c>
      <c r="AC33" s="181">
        <v>10</v>
      </c>
      <c r="AD33" s="181">
        <f>SUM(W33:AC33)</f>
        <v>100</v>
      </c>
      <c r="AE33" s="181" t="s">
        <v>106</v>
      </c>
      <c r="AF33" s="181" t="s">
        <v>79</v>
      </c>
      <c r="AG33" s="181" t="s">
        <v>79</v>
      </c>
      <c r="AH33" s="181">
        <v>100</v>
      </c>
      <c r="AI33" s="181" t="s">
        <v>79</v>
      </c>
      <c r="AJ33" s="181" t="s">
        <v>80</v>
      </c>
      <c r="AK33" s="181" t="s">
        <v>81</v>
      </c>
      <c r="AL33" s="181">
        <f>VLOOKUP(CONCATENATE(AI33,AJ33,AK33),[12]Parámetros!$A$13:$B$24,2,FALSE)</f>
        <v>2</v>
      </c>
      <c r="AM33" s="181">
        <f>VLOOKUP(CONCATENATE(AI33,AJ33,AK33),[12]Parámetros!$A$27:$B$38,2,FALSE)</f>
        <v>0</v>
      </c>
      <c r="AN33" s="224" t="s">
        <v>151</v>
      </c>
      <c r="AO33" s="224" t="s">
        <v>153</v>
      </c>
      <c r="AP33" s="172" t="str">
        <f>VLOOKUP(CONCATENATE(AN33,AO33),[12]Parámetros!$A$56:$B$80,2,FALSE)</f>
        <v>Moderado (3)</v>
      </c>
      <c r="AQ33" s="181" t="s">
        <v>84</v>
      </c>
      <c r="AR33" s="225" t="s">
        <v>517</v>
      </c>
      <c r="AS33" s="173" t="s">
        <v>515</v>
      </c>
      <c r="AT33" s="181" t="s">
        <v>256</v>
      </c>
      <c r="AU33" s="173" t="s">
        <v>518</v>
      </c>
      <c r="AV33" s="173" t="s">
        <v>519</v>
      </c>
      <c r="AW33" s="181" t="s">
        <v>559</v>
      </c>
      <c r="AX33" s="119"/>
    </row>
    <row r="34" spans="1:423" s="74" customFormat="1" ht="171.95" hidden="1" customHeight="1" x14ac:dyDescent="0.25">
      <c r="A34" s="156"/>
      <c r="B34" s="147"/>
      <c r="C34" s="147"/>
      <c r="D34" s="198"/>
      <c r="E34" s="149"/>
      <c r="F34" s="173"/>
      <c r="G34" s="149"/>
      <c r="H34" s="149"/>
      <c r="I34" s="149"/>
      <c r="J34" s="187"/>
      <c r="K34" s="75"/>
      <c r="L34" s="156"/>
      <c r="M34" s="173"/>
      <c r="N34" s="149"/>
      <c r="O34" s="173"/>
      <c r="P34" s="173"/>
      <c r="Q34" s="173"/>
      <c r="R34" s="173"/>
      <c r="S34" s="173"/>
      <c r="T34" s="149"/>
      <c r="U34" s="61"/>
      <c r="V34" s="61"/>
      <c r="W34" s="181"/>
      <c r="X34" s="181"/>
      <c r="Y34" s="181"/>
      <c r="Z34" s="181"/>
      <c r="AA34" s="181"/>
      <c r="AB34" s="181"/>
      <c r="AC34" s="181"/>
      <c r="AD34" s="181"/>
      <c r="AE34" s="181"/>
      <c r="AF34" s="181"/>
      <c r="AG34" s="181"/>
      <c r="AH34" s="181"/>
      <c r="AI34" s="181"/>
      <c r="AJ34" s="181"/>
      <c r="AK34" s="181"/>
      <c r="AL34" s="181"/>
      <c r="AM34" s="181"/>
      <c r="AN34" s="224"/>
      <c r="AO34" s="224"/>
      <c r="AP34" s="172"/>
      <c r="AQ34" s="181"/>
      <c r="AR34" s="225"/>
      <c r="AS34" s="173"/>
      <c r="AT34" s="181"/>
      <c r="AU34" s="173"/>
      <c r="AV34" s="173"/>
      <c r="AW34" s="181"/>
      <c r="AX34" s="119"/>
    </row>
    <row r="35" spans="1:423" s="112" customFormat="1" ht="273" hidden="1" customHeight="1" x14ac:dyDescent="0.25">
      <c r="A35" s="226" t="s">
        <v>539</v>
      </c>
      <c r="B35" s="160" t="s">
        <v>437</v>
      </c>
      <c r="C35" s="160" t="s">
        <v>65</v>
      </c>
      <c r="D35" s="227" t="s">
        <v>66</v>
      </c>
      <c r="E35" s="160" t="s">
        <v>67</v>
      </c>
      <c r="F35" s="160" t="s">
        <v>521</v>
      </c>
      <c r="G35" s="181" t="s">
        <v>522</v>
      </c>
      <c r="H35" s="181" t="s">
        <v>523</v>
      </c>
      <c r="I35" s="181" t="s">
        <v>151</v>
      </c>
      <c r="J35" s="174" t="s">
        <v>524</v>
      </c>
      <c r="K35" s="99" t="e">
        <f>COUNTIF('[13]Criterios impacto 1'!H36:H54,"SI")</f>
        <v>#VALUE!</v>
      </c>
      <c r="L35" s="172" t="s">
        <v>323</v>
      </c>
      <c r="M35" s="100" t="s">
        <v>71</v>
      </c>
      <c r="N35" s="100" t="s">
        <v>525</v>
      </c>
      <c r="O35" s="100" t="s">
        <v>526</v>
      </c>
      <c r="P35" s="160" t="s">
        <v>527</v>
      </c>
      <c r="Q35" s="100" t="s">
        <v>528</v>
      </c>
      <c r="R35" s="100" t="s">
        <v>529</v>
      </c>
      <c r="S35" s="202" t="s">
        <v>560</v>
      </c>
      <c r="T35" s="202" t="s">
        <v>530</v>
      </c>
      <c r="U35" s="126"/>
      <c r="V35" s="126"/>
      <c r="W35" s="34">
        <v>15</v>
      </c>
      <c r="X35" s="34">
        <v>15</v>
      </c>
      <c r="Y35" s="34">
        <v>15</v>
      </c>
      <c r="Z35" s="34">
        <v>15</v>
      </c>
      <c r="AA35" s="34">
        <v>15</v>
      </c>
      <c r="AB35" s="34">
        <v>15</v>
      </c>
      <c r="AC35" s="34">
        <v>10</v>
      </c>
      <c r="AD35" s="34">
        <v>100</v>
      </c>
      <c r="AE35" s="34" t="s">
        <v>79</v>
      </c>
      <c r="AF35" s="34" t="s">
        <v>79</v>
      </c>
      <c r="AG35" s="34" t="str">
        <f>VLOOKUP(CONCATENATE(AE35,AF35),[13]Parámetros!$A$2:$B$10,2,FALSE)</f>
        <v>Fuerte</v>
      </c>
      <c r="AH35" s="34">
        <v>100</v>
      </c>
      <c r="AI35" s="160" t="s">
        <v>531</v>
      </c>
      <c r="AJ35" s="181" t="s">
        <v>80</v>
      </c>
      <c r="AK35" s="181" t="s">
        <v>81</v>
      </c>
      <c r="AL35" s="181">
        <v>2</v>
      </c>
      <c r="AM35" s="181">
        <v>0</v>
      </c>
      <c r="AN35" s="181" t="s">
        <v>151</v>
      </c>
      <c r="AO35" s="229" t="s">
        <v>153</v>
      </c>
      <c r="AP35" s="230" t="s">
        <v>323</v>
      </c>
      <c r="AQ35" s="181" t="s">
        <v>84</v>
      </c>
      <c r="AR35" s="181" t="s">
        <v>532</v>
      </c>
      <c r="AS35" s="181" t="s">
        <v>525</v>
      </c>
      <c r="AT35" s="173" t="s">
        <v>533</v>
      </c>
      <c r="AU35" s="181" t="s">
        <v>534</v>
      </c>
      <c r="AV35" s="181" t="s">
        <v>535</v>
      </c>
      <c r="AW35" s="181" t="s">
        <v>536</v>
      </c>
      <c r="AX35" s="122"/>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10"/>
      <c r="EO35" s="110"/>
      <c r="EP35" s="110"/>
      <c r="EQ35" s="110"/>
      <c r="ER35" s="110"/>
      <c r="ES35" s="110"/>
      <c r="ET35" s="110"/>
      <c r="EU35" s="110"/>
      <c r="EV35" s="110"/>
      <c r="EW35" s="110"/>
      <c r="EX35" s="110"/>
      <c r="EY35" s="110"/>
      <c r="EZ35" s="110"/>
      <c r="FA35" s="110"/>
      <c r="FB35" s="110"/>
      <c r="FC35" s="110"/>
      <c r="FD35" s="110"/>
      <c r="FE35" s="110"/>
      <c r="FF35" s="110"/>
      <c r="FG35" s="110"/>
      <c r="FH35" s="110"/>
      <c r="FI35" s="110"/>
      <c r="FJ35" s="110"/>
      <c r="FK35" s="110"/>
      <c r="FL35" s="110"/>
      <c r="FM35" s="110"/>
      <c r="FN35" s="110"/>
      <c r="FO35" s="110"/>
      <c r="FP35" s="110"/>
      <c r="FQ35" s="110"/>
      <c r="FR35" s="110"/>
      <c r="FS35" s="110"/>
      <c r="FT35" s="110"/>
      <c r="FU35" s="110"/>
      <c r="FV35" s="110"/>
      <c r="FW35" s="110"/>
      <c r="FX35" s="110"/>
      <c r="FY35" s="110"/>
      <c r="FZ35" s="110"/>
      <c r="GA35" s="110"/>
      <c r="GB35" s="110"/>
      <c r="GC35" s="110"/>
      <c r="GD35" s="110"/>
      <c r="GE35" s="110"/>
      <c r="GF35" s="110"/>
      <c r="GG35" s="110"/>
      <c r="GH35" s="110"/>
      <c r="GI35" s="110"/>
      <c r="GJ35" s="110"/>
      <c r="GK35" s="110"/>
      <c r="GL35" s="110"/>
      <c r="GM35" s="110"/>
      <c r="GN35" s="110"/>
      <c r="GO35" s="110"/>
      <c r="GP35" s="110"/>
      <c r="GQ35" s="110"/>
      <c r="GR35" s="110"/>
      <c r="GS35" s="110"/>
      <c r="GT35" s="110"/>
      <c r="GU35" s="110"/>
      <c r="GV35" s="110"/>
      <c r="GW35" s="110"/>
      <c r="GX35" s="110"/>
      <c r="GY35" s="110"/>
      <c r="GZ35" s="110"/>
      <c r="HA35" s="110"/>
      <c r="HB35" s="110"/>
      <c r="HC35" s="110"/>
      <c r="HD35" s="110"/>
      <c r="HE35" s="110"/>
      <c r="HF35" s="110"/>
      <c r="HG35" s="110"/>
      <c r="HH35" s="110"/>
      <c r="HI35" s="110"/>
      <c r="HJ35" s="110"/>
      <c r="HK35" s="110"/>
      <c r="HL35" s="110"/>
      <c r="HM35" s="110"/>
      <c r="HN35" s="110"/>
      <c r="HO35" s="110"/>
      <c r="HP35" s="110"/>
      <c r="HQ35" s="110"/>
      <c r="HR35" s="110"/>
      <c r="HS35" s="110"/>
      <c r="HT35" s="110"/>
      <c r="HU35" s="110"/>
      <c r="HV35" s="110"/>
      <c r="HW35" s="110"/>
      <c r="HX35" s="110"/>
      <c r="HY35" s="110"/>
      <c r="HZ35" s="110"/>
      <c r="IA35" s="110"/>
      <c r="IB35" s="110"/>
      <c r="IC35" s="110"/>
      <c r="ID35" s="110"/>
      <c r="IE35" s="110"/>
      <c r="IF35" s="110"/>
      <c r="IG35" s="110"/>
      <c r="IH35" s="110"/>
      <c r="II35" s="110"/>
      <c r="IJ35" s="110"/>
      <c r="IK35" s="110"/>
      <c r="IL35" s="110"/>
      <c r="IM35" s="110"/>
      <c r="IN35" s="110"/>
      <c r="IO35" s="110"/>
      <c r="IP35" s="110"/>
      <c r="IQ35" s="110"/>
      <c r="IR35" s="110"/>
      <c r="IS35" s="110"/>
      <c r="IT35" s="110"/>
      <c r="IU35" s="110"/>
      <c r="IV35" s="110"/>
      <c r="IW35" s="110"/>
      <c r="IX35" s="110"/>
      <c r="IY35" s="110"/>
      <c r="IZ35" s="110"/>
      <c r="JA35" s="110"/>
      <c r="JB35" s="110"/>
      <c r="JC35" s="110"/>
      <c r="JD35" s="110"/>
      <c r="JE35" s="110"/>
      <c r="JF35" s="110"/>
      <c r="JG35" s="110"/>
      <c r="JH35" s="110"/>
      <c r="JI35" s="110"/>
      <c r="JJ35" s="110"/>
      <c r="JK35" s="110"/>
      <c r="JL35" s="110"/>
      <c r="JM35" s="110"/>
      <c r="JN35" s="110"/>
      <c r="JO35" s="110"/>
      <c r="JP35" s="110"/>
      <c r="JQ35" s="110"/>
      <c r="JR35" s="110"/>
      <c r="JS35" s="110"/>
      <c r="JT35" s="110"/>
      <c r="JU35" s="110"/>
      <c r="JV35" s="110"/>
      <c r="JW35" s="110"/>
      <c r="JX35" s="110"/>
      <c r="JY35" s="110"/>
      <c r="JZ35" s="110"/>
      <c r="KA35" s="110"/>
      <c r="KB35" s="110"/>
      <c r="KC35" s="110"/>
      <c r="KD35" s="110"/>
      <c r="KE35" s="110"/>
      <c r="KF35" s="110"/>
      <c r="KG35" s="110"/>
      <c r="KH35" s="110"/>
      <c r="KI35" s="110"/>
      <c r="KJ35" s="110"/>
      <c r="KK35" s="110"/>
      <c r="KL35" s="110"/>
      <c r="KM35" s="110"/>
      <c r="KN35" s="110"/>
      <c r="KO35" s="110"/>
      <c r="KP35" s="110"/>
      <c r="KQ35" s="110"/>
      <c r="KR35" s="110"/>
      <c r="KS35" s="110"/>
      <c r="KT35" s="110"/>
      <c r="KU35" s="110"/>
      <c r="KV35" s="110"/>
      <c r="KW35" s="110"/>
      <c r="KX35" s="110"/>
      <c r="KY35" s="110"/>
      <c r="KZ35" s="110"/>
      <c r="LA35" s="110"/>
      <c r="LB35" s="110"/>
      <c r="LC35" s="110"/>
      <c r="LD35" s="110"/>
      <c r="LE35" s="110"/>
      <c r="LF35" s="110"/>
      <c r="LG35" s="110"/>
      <c r="LH35" s="110"/>
      <c r="LI35" s="110"/>
      <c r="LJ35" s="110"/>
      <c r="LK35" s="110"/>
      <c r="LL35" s="110"/>
      <c r="LM35" s="110"/>
      <c r="LN35" s="110"/>
      <c r="LO35" s="110"/>
      <c r="LP35" s="110"/>
      <c r="LQ35" s="110"/>
      <c r="LR35" s="110"/>
      <c r="LS35" s="110"/>
      <c r="LT35" s="110"/>
      <c r="LU35" s="110"/>
      <c r="LV35" s="110"/>
      <c r="LW35" s="110"/>
      <c r="LX35" s="110"/>
      <c r="LY35" s="110"/>
      <c r="LZ35" s="110"/>
      <c r="MA35" s="110"/>
      <c r="MB35" s="110"/>
      <c r="MC35" s="110"/>
      <c r="MD35" s="110"/>
      <c r="ME35" s="110"/>
      <c r="MF35" s="110"/>
      <c r="MG35" s="110"/>
      <c r="MH35" s="110"/>
      <c r="MI35" s="110"/>
      <c r="MJ35" s="110"/>
      <c r="MK35" s="110"/>
      <c r="ML35" s="110"/>
      <c r="MM35" s="110"/>
      <c r="MN35" s="110"/>
      <c r="MO35" s="110"/>
      <c r="MP35" s="110"/>
      <c r="MQ35" s="110"/>
      <c r="MR35" s="110"/>
      <c r="MS35" s="110"/>
      <c r="MT35" s="110"/>
      <c r="MU35" s="110"/>
      <c r="MV35" s="110"/>
      <c r="MW35" s="110"/>
      <c r="MX35" s="110"/>
      <c r="MY35" s="110"/>
      <c r="MZ35" s="110"/>
      <c r="NA35" s="110"/>
      <c r="NB35" s="110"/>
      <c r="NC35" s="110"/>
      <c r="ND35" s="110"/>
      <c r="NE35" s="110"/>
      <c r="NF35" s="110"/>
      <c r="NG35" s="110"/>
      <c r="NH35" s="110"/>
      <c r="NI35" s="110"/>
      <c r="NJ35" s="110"/>
      <c r="NK35" s="110"/>
      <c r="NL35" s="110"/>
      <c r="NM35" s="110"/>
      <c r="NN35" s="110"/>
      <c r="NO35" s="110"/>
      <c r="NP35" s="110"/>
      <c r="NQ35" s="110"/>
      <c r="NR35" s="110"/>
      <c r="NS35" s="110"/>
      <c r="NT35" s="110"/>
      <c r="NU35" s="110"/>
      <c r="NV35" s="110"/>
      <c r="NW35" s="110"/>
      <c r="NX35" s="110"/>
      <c r="NY35" s="110"/>
      <c r="NZ35" s="110"/>
      <c r="OA35" s="110"/>
      <c r="OB35" s="110"/>
      <c r="OC35" s="110"/>
      <c r="OD35" s="110"/>
      <c r="OE35" s="110"/>
      <c r="OF35" s="110"/>
      <c r="OG35" s="110"/>
      <c r="OH35" s="110"/>
      <c r="OI35" s="110"/>
      <c r="OJ35" s="110"/>
      <c r="OK35" s="110"/>
      <c r="OL35" s="110"/>
      <c r="OM35" s="110"/>
      <c r="ON35" s="110"/>
      <c r="OO35" s="110"/>
      <c r="OP35" s="110"/>
      <c r="OQ35" s="110"/>
      <c r="OR35" s="110"/>
      <c r="OS35" s="110"/>
      <c r="OT35" s="110"/>
      <c r="OU35" s="110"/>
      <c r="OV35" s="110"/>
      <c r="OW35" s="110"/>
      <c r="OX35" s="110"/>
      <c r="OY35" s="110"/>
      <c r="OZ35" s="110"/>
      <c r="PA35" s="110"/>
      <c r="PB35" s="110"/>
      <c r="PC35" s="110"/>
      <c r="PD35" s="110"/>
      <c r="PE35" s="110"/>
      <c r="PF35" s="110"/>
      <c r="PG35" s="111"/>
    </row>
    <row r="36" spans="1:423" ht="293.25" hidden="1" customHeight="1" x14ac:dyDescent="0.3">
      <c r="A36" s="226"/>
      <c r="B36" s="162"/>
      <c r="C36" s="162"/>
      <c r="D36" s="228"/>
      <c r="E36" s="162"/>
      <c r="F36" s="162"/>
      <c r="G36" s="181"/>
      <c r="H36" s="181"/>
      <c r="I36" s="181"/>
      <c r="J36" s="174"/>
      <c r="K36" s="7"/>
      <c r="L36" s="172"/>
      <c r="M36" s="100" t="s">
        <v>71</v>
      </c>
      <c r="N36" s="100" t="s">
        <v>525</v>
      </c>
      <c r="O36" s="100" t="s">
        <v>525</v>
      </c>
      <c r="P36" s="162"/>
      <c r="Q36" s="100" t="s">
        <v>537</v>
      </c>
      <c r="R36" s="100" t="s">
        <v>538</v>
      </c>
      <c r="S36" s="203"/>
      <c r="T36" s="203"/>
      <c r="U36" s="123"/>
      <c r="V36" s="123"/>
      <c r="W36" s="34">
        <v>15</v>
      </c>
      <c r="X36" s="34">
        <v>15</v>
      </c>
      <c r="Y36" s="34">
        <v>15</v>
      </c>
      <c r="Z36" s="34">
        <v>15</v>
      </c>
      <c r="AA36" s="34">
        <v>15</v>
      </c>
      <c r="AB36" s="34">
        <v>15</v>
      </c>
      <c r="AC36" s="34">
        <v>10</v>
      </c>
      <c r="AD36" s="34">
        <v>100</v>
      </c>
      <c r="AE36" s="34" t="s">
        <v>79</v>
      </c>
      <c r="AF36" s="34" t="s">
        <v>79</v>
      </c>
      <c r="AG36" s="34" t="str">
        <f>VLOOKUP(CONCATENATE(AE36,AF36),[13]Parámetros!$A$2:$B$10,2,FALSE)</f>
        <v>Fuerte</v>
      </c>
      <c r="AH36" s="34">
        <v>100</v>
      </c>
      <c r="AI36" s="162"/>
      <c r="AJ36" s="181"/>
      <c r="AK36" s="181"/>
      <c r="AL36" s="181"/>
      <c r="AM36" s="181"/>
      <c r="AN36" s="181"/>
      <c r="AO36" s="229"/>
      <c r="AP36" s="230"/>
      <c r="AQ36" s="181"/>
      <c r="AR36" s="181"/>
      <c r="AS36" s="181"/>
      <c r="AT36" s="173"/>
      <c r="AU36" s="181"/>
      <c r="AV36" s="181"/>
      <c r="AW36" s="181"/>
    </row>
    <row r="37" spans="1:423" hidden="1" x14ac:dyDescent="0.3"/>
    <row r="38" spans="1:423" hidden="1" x14ac:dyDescent="0.3"/>
    <row r="40" spans="1:423" x14ac:dyDescent="0.3">
      <c r="A40" s="101"/>
      <c r="F40" s="127" t="s">
        <v>580</v>
      </c>
    </row>
    <row r="41" spans="1:423" ht="60.95" customHeight="1" x14ac:dyDescent="0.3">
      <c r="F41" s="11" t="s">
        <v>592</v>
      </c>
    </row>
  </sheetData>
  <sheetProtection selectLockedCells="1"/>
  <protectedRanges>
    <protectedRange sqref="R24:R25" name="Rango2_2"/>
    <protectedRange sqref="O24" name="Rango2_3"/>
  </protectedRanges>
  <mergeCells count="260">
    <mergeCell ref="AO35:AO36"/>
    <mergeCell ref="AP35:AP36"/>
    <mergeCell ref="AV35:AV36"/>
    <mergeCell ref="AW35:AW36"/>
    <mergeCell ref="AV33:AV34"/>
    <mergeCell ref="AQ35:AQ36"/>
    <mergeCell ref="AR35:AR36"/>
    <mergeCell ref="AS35:AS36"/>
    <mergeCell ref="AT35:AT36"/>
    <mergeCell ref="T35:T36"/>
    <mergeCell ref="AI35:AI36"/>
    <mergeCell ref="AJ35:AJ36"/>
    <mergeCell ref="AK35:AK36"/>
    <mergeCell ref="AK33:AK34"/>
    <mergeCell ref="AL33:AL34"/>
    <mergeCell ref="AM33:AM34"/>
    <mergeCell ref="AN33:AN34"/>
    <mergeCell ref="AL35:AL36"/>
    <mergeCell ref="AM35:AM36"/>
    <mergeCell ref="AN35:AN36"/>
    <mergeCell ref="AU35:AU36"/>
    <mergeCell ref="AW33:AW34"/>
    <mergeCell ref="AU33:AU34"/>
    <mergeCell ref="AQ33:AQ34"/>
    <mergeCell ref="AR33:AR34"/>
    <mergeCell ref="AS33:AS34"/>
    <mergeCell ref="AT33:AT34"/>
    <mergeCell ref="A35:A36"/>
    <mergeCell ref="F35:F36"/>
    <mergeCell ref="G35:G36"/>
    <mergeCell ref="H35:H36"/>
    <mergeCell ref="I35:I36"/>
    <mergeCell ref="J35:J36"/>
    <mergeCell ref="L35:L36"/>
    <mergeCell ref="P35:P36"/>
    <mergeCell ref="S35:S36"/>
    <mergeCell ref="B35:B36"/>
    <mergeCell ref="C35:C36"/>
    <mergeCell ref="D35:D36"/>
    <mergeCell ref="E35:E36"/>
    <mergeCell ref="AF33:AF34"/>
    <mergeCell ref="AG33:AG34"/>
    <mergeCell ref="AH33:AH34"/>
    <mergeCell ref="AI33:AI34"/>
    <mergeCell ref="Z33:Z34"/>
    <mergeCell ref="AA33:AA34"/>
    <mergeCell ref="AE33:AE34"/>
    <mergeCell ref="AO33:AO34"/>
    <mergeCell ref="AP33:AP34"/>
    <mergeCell ref="AJ33:AJ34"/>
    <mergeCell ref="AB33:AB34"/>
    <mergeCell ref="AC33:AC34"/>
    <mergeCell ref="AD33:AD34"/>
    <mergeCell ref="W33:W34"/>
    <mergeCell ref="X33:X34"/>
    <mergeCell ref="Y33:Y34"/>
    <mergeCell ref="P33:P34"/>
    <mergeCell ref="Q33:Q34"/>
    <mergeCell ref="R33:R34"/>
    <mergeCell ref="S33:S34"/>
    <mergeCell ref="T33:T34"/>
    <mergeCell ref="L33:L34"/>
    <mergeCell ref="M33:M34"/>
    <mergeCell ref="N33:N34"/>
    <mergeCell ref="O33:O34"/>
    <mergeCell ref="F33:F34"/>
    <mergeCell ref="G33:G34"/>
    <mergeCell ref="H33:H34"/>
    <mergeCell ref="I33:I34"/>
    <mergeCell ref="J33:J34"/>
    <mergeCell ref="A33:A34"/>
    <mergeCell ref="B33:B34"/>
    <mergeCell ref="C33:C34"/>
    <mergeCell ref="D33:D34"/>
    <mergeCell ref="E33:E34"/>
    <mergeCell ref="AU29:AU32"/>
    <mergeCell ref="AV29:AV32"/>
    <mergeCell ref="AW29:AW32"/>
    <mergeCell ref="AP29:AP32"/>
    <mergeCell ref="AQ29:AQ32"/>
    <mergeCell ref="AR29:AR32"/>
    <mergeCell ref="AS29:AS32"/>
    <mergeCell ref="AT29:AT32"/>
    <mergeCell ref="L29:L32"/>
    <mergeCell ref="N29:N32"/>
    <mergeCell ref="AI29:AI32"/>
    <mergeCell ref="AN29:AN32"/>
    <mergeCell ref="AO29:AO32"/>
    <mergeCell ref="G29:G32"/>
    <mergeCell ref="H29:H32"/>
    <mergeCell ref="I29:I32"/>
    <mergeCell ref="J29:J32"/>
    <mergeCell ref="K29:K32"/>
    <mergeCell ref="A29:A32"/>
    <mergeCell ref="B29:B32"/>
    <mergeCell ref="C29:C32"/>
    <mergeCell ref="D29:D32"/>
    <mergeCell ref="E29:E32"/>
    <mergeCell ref="AN7:AN8"/>
    <mergeCell ref="AO7:AO8"/>
    <mergeCell ref="AP7:AP8"/>
    <mergeCell ref="AQ7:AQ8"/>
    <mergeCell ref="AP13:AP14"/>
    <mergeCell ref="AQ13:AQ14"/>
    <mergeCell ref="AS13:AS14"/>
    <mergeCell ref="AR17:AR18"/>
    <mergeCell ref="AS17:AS18"/>
    <mergeCell ref="AP17:AP18"/>
    <mergeCell ref="AQ17:AQ18"/>
    <mergeCell ref="AR15:AR16"/>
    <mergeCell ref="AS15:AS16"/>
    <mergeCell ref="AO17:AO18"/>
    <mergeCell ref="AE7:AE8"/>
    <mergeCell ref="AF7:AF8"/>
    <mergeCell ref="AG7:AG8"/>
    <mergeCell ref="AH7:AH8"/>
    <mergeCell ref="N13:N14"/>
    <mergeCell ref="AB7:AB8"/>
    <mergeCell ref="AC7:AC8"/>
    <mergeCell ref="K7:K8"/>
    <mergeCell ref="L7:L8"/>
    <mergeCell ref="P7:P8"/>
    <mergeCell ref="Q7:Q8"/>
    <mergeCell ref="R7:R8"/>
    <mergeCell ref="S7:S8"/>
    <mergeCell ref="T7:T8"/>
    <mergeCell ref="W7:W8"/>
    <mergeCell ref="X7:X8"/>
    <mergeCell ref="L13:L14"/>
    <mergeCell ref="AA7:AA8"/>
    <mergeCell ref="M7:M8"/>
    <mergeCell ref="N7:N8"/>
    <mergeCell ref="O7:O8"/>
    <mergeCell ref="F1:H1"/>
    <mergeCell ref="A21:A22"/>
    <mergeCell ref="H20:H22"/>
    <mergeCell ref="I21:I22"/>
    <mergeCell ref="J21:J22"/>
    <mergeCell ref="D21:D22"/>
    <mergeCell ref="G21:G22"/>
    <mergeCell ref="F21:F22"/>
    <mergeCell ref="E21:E22"/>
    <mergeCell ref="C21:C22"/>
    <mergeCell ref="B21:B22"/>
    <mergeCell ref="F7:F8"/>
    <mergeCell ref="G7:G8"/>
    <mergeCell ref="H7:H8"/>
    <mergeCell ref="I7:I8"/>
    <mergeCell ref="J7:J8"/>
    <mergeCell ref="A7:A8"/>
    <mergeCell ref="B7:B8"/>
    <mergeCell ref="C7:C8"/>
    <mergeCell ref="D7:D8"/>
    <mergeCell ref="E7:E8"/>
    <mergeCell ref="B15:B16"/>
    <mergeCell ref="C15:C16"/>
    <mergeCell ref="D15:D16"/>
    <mergeCell ref="F24:F25"/>
    <mergeCell ref="L24:L25"/>
    <mergeCell ref="K24:K25"/>
    <mergeCell ref="AT21:AT22"/>
    <mergeCell ref="AW24:AW25"/>
    <mergeCell ref="AQ24:AQ25"/>
    <mergeCell ref="AI24:AI25"/>
    <mergeCell ref="AN24:AN25"/>
    <mergeCell ref="AO24:AO25"/>
    <mergeCell ref="AP24:AP25"/>
    <mergeCell ref="K21:K22"/>
    <mergeCell ref="L21:L22"/>
    <mergeCell ref="AR21:AR22"/>
    <mergeCell ref="AQ21:AQ22"/>
    <mergeCell ref="AS21:AS22"/>
    <mergeCell ref="AV23:AV25"/>
    <mergeCell ref="AW21:AW22"/>
    <mergeCell ref="AO21:AO22"/>
    <mergeCell ref="AN21:AN22"/>
    <mergeCell ref="AP21:AP22"/>
    <mergeCell ref="AU21:AU22"/>
    <mergeCell ref="AV21:AV22"/>
    <mergeCell ref="AN15:AN16"/>
    <mergeCell ref="AN17:AN18"/>
    <mergeCell ref="F17:F18"/>
    <mergeCell ref="G17:G18"/>
    <mergeCell ref="H17:H18"/>
    <mergeCell ref="I17:I18"/>
    <mergeCell ref="J17:J18"/>
    <mergeCell ref="E15:E16"/>
    <mergeCell ref="G15:G16"/>
    <mergeCell ref="H15:H16"/>
    <mergeCell ref="I15:I16"/>
    <mergeCell ref="J15:J16"/>
    <mergeCell ref="Z7:Z8"/>
    <mergeCell ref="AI7:AI8"/>
    <mergeCell ref="AJ7:AJ8"/>
    <mergeCell ref="A24:A25"/>
    <mergeCell ref="E24:E25"/>
    <mergeCell ref="J24:J25"/>
    <mergeCell ref="I24:I25"/>
    <mergeCell ref="H24:H25"/>
    <mergeCell ref="G24:G25"/>
    <mergeCell ref="A13:A18"/>
    <mergeCell ref="B13:B14"/>
    <mergeCell ref="C13:C14"/>
    <mergeCell ref="D13:D14"/>
    <mergeCell ref="E13:E14"/>
    <mergeCell ref="D24:D25"/>
    <mergeCell ref="C24:C25"/>
    <mergeCell ref="B24:B25"/>
    <mergeCell ref="B17:B18"/>
    <mergeCell ref="C17:C18"/>
    <mergeCell ref="D17:D18"/>
    <mergeCell ref="E17:E18"/>
    <mergeCell ref="K17:K18"/>
    <mergeCell ref="L17:L18"/>
    <mergeCell ref="N17:N18"/>
    <mergeCell ref="AW7:AW8"/>
    <mergeCell ref="AR7:AR8"/>
    <mergeCell ref="AW13:AW14"/>
    <mergeCell ref="AV13:AV14"/>
    <mergeCell ref="L15:L16"/>
    <mergeCell ref="N15:N16"/>
    <mergeCell ref="AI15:AI16"/>
    <mergeCell ref="A3:A6"/>
    <mergeCell ref="AV3:AV6"/>
    <mergeCell ref="AV9:AV10"/>
    <mergeCell ref="A9:A10"/>
    <mergeCell ref="B9:B10"/>
    <mergeCell ref="C9:C10"/>
    <mergeCell ref="D9:D10"/>
    <mergeCell ref="E9:E10"/>
    <mergeCell ref="AS7:AS8"/>
    <mergeCell ref="AT7:AT8"/>
    <mergeCell ref="AU7:AU8"/>
    <mergeCell ref="AV7:AV8"/>
    <mergeCell ref="AK7:AK8"/>
    <mergeCell ref="AL7:AL8"/>
    <mergeCell ref="AM7:AM8"/>
    <mergeCell ref="AD7:AD8"/>
    <mergeCell ref="Y7:Y8"/>
    <mergeCell ref="G13:G14"/>
    <mergeCell ref="AV17:AV18"/>
    <mergeCell ref="AW17:AW18"/>
    <mergeCell ref="AV15:AV16"/>
    <mergeCell ref="AW15:AW16"/>
    <mergeCell ref="AO15:AO16"/>
    <mergeCell ref="AP15:AP16"/>
    <mergeCell ref="AQ15:AQ16"/>
    <mergeCell ref="AT15:AT16"/>
    <mergeCell ref="AU15:AU16"/>
    <mergeCell ref="AT17:AT18"/>
    <mergeCell ref="AU17:AU18"/>
    <mergeCell ref="AI17:AI18"/>
    <mergeCell ref="K15:K16"/>
    <mergeCell ref="H13:H14"/>
    <mergeCell ref="I13:I14"/>
    <mergeCell ref="J13:J14"/>
    <mergeCell ref="K13:K14"/>
    <mergeCell ref="AI13:AI14"/>
    <mergeCell ref="AN13:AN14"/>
    <mergeCell ref="AO13:AO14"/>
  </mergeCells>
  <conditionalFormatting sqref="K3:K7">
    <cfRule type="containsText" dxfId="106" priority="150" operator="containsText" text="❌">
      <formula>NOT(ISERROR(SEARCH(("❌"),(K3))))</formula>
    </cfRule>
  </conditionalFormatting>
  <conditionalFormatting sqref="K11:K13">
    <cfRule type="containsText" dxfId="105" priority="56" operator="containsText" text="❌">
      <formula>NOT(ISERROR(SEARCH(("❌"),(K11))))</formula>
    </cfRule>
  </conditionalFormatting>
  <conditionalFormatting sqref="K15">
    <cfRule type="containsText" dxfId="104" priority="55" operator="containsText" text="❌">
      <formula>NOT(ISERROR(SEARCH(("❌"),(K15))))</formula>
    </cfRule>
  </conditionalFormatting>
  <conditionalFormatting sqref="K17">
    <cfRule type="containsText" dxfId="103" priority="54" operator="containsText" text="❌">
      <formula>NOT(ISERROR(SEARCH(("❌"),(K17))))</formula>
    </cfRule>
  </conditionalFormatting>
  <conditionalFormatting sqref="K19:K21">
    <cfRule type="containsText" dxfId="102" priority="45" operator="containsText" text="❌">
      <formula>NOT(ISERROR(SEARCH(("❌"),(K19))))</formula>
    </cfRule>
  </conditionalFormatting>
  <conditionalFormatting sqref="K23:K24">
    <cfRule type="containsText" dxfId="101" priority="164" operator="containsText" text="❌">
      <formula>NOT(ISERROR(SEARCH(("❌"),(K23))))</formula>
    </cfRule>
  </conditionalFormatting>
  <conditionalFormatting sqref="K28:K29">
    <cfRule type="containsText" dxfId="100" priority="15" operator="containsText" text="❌">
      <formula>NOT(ISERROR(SEARCH(("❌"),(K28))))</formula>
    </cfRule>
  </conditionalFormatting>
  <conditionalFormatting sqref="K33">
    <cfRule type="containsText" dxfId="99" priority="6" operator="containsText" text="❌">
      <formula>NOT(ISERROR(SEARCH(("❌"),(K33))))</formula>
    </cfRule>
  </conditionalFormatting>
  <conditionalFormatting sqref="K35">
    <cfRule type="containsText" dxfId="98" priority="1" operator="containsText" text="❌">
      <formula>NOT(ISERROR(SEARCH(("❌"),(K35))))</formula>
    </cfRule>
  </conditionalFormatting>
  <conditionalFormatting sqref="L17">
    <cfRule type="containsText" dxfId="97" priority="57" operator="containsText" text="Bajo">
      <formula>NOT(ISERROR(SEARCH("Bajo",L17)))</formula>
    </cfRule>
    <cfRule type="containsText" dxfId="96" priority="58" operator="containsText" text="Moderado">
      <formula>NOT(ISERROR(SEARCH("Moderado",L17)))</formula>
    </cfRule>
    <cfRule type="containsText" dxfId="95" priority="59" operator="containsText" text="Alto">
      <formula>NOT(ISERROR(SEARCH("Alto",L17)))</formula>
    </cfRule>
    <cfRule type="containsText" dxfId="94" priority="60" operator="containsText" text="Extremo">
      <formula>NOT(ISERROR(SEARCH("Extremo",L17)))</formula>
    </cfRule>
  </conditionalFormatting>
  <conditionalFormatting sqref="L19">
    <cfRule type="expression" dxfId="93" priority="46">
      <formula>NOT(ISERROR(SEARCH("Bajo",L19)))</formula>
    </cfRule>
    <cfRule type="expression" dxfId="92" priority="47">
      <formula>NOT(ISERROR(SEARCH("Moderado",L19)))</formula>
    </cfRule>
    <cfRule type="expression" dxfId="91" priority="48">
      <formula>NOT(ISERROR(SEARCH("Alto",L19)))</formula>
    </cfRule>
    <cfRule type="expression" dxfId="90" priority="49">
      <formula>NOT(ISERROR(SEARCH("Extremo",L19)))</formula>
    </cfRule>
  </conditionalFormatting>
  <conditionalFormatting sqref="L20:L21 L23:L24">
    <cfRule type="containsText" dxfId="89" priority="178" operator="containsText" text="Bajo">
      <formula>NOT(ISERROR(SEARCH("Bajo",L20)))</formula>
    </cfRule>
    <cfRule type="containsText" dxfId="88" priority="179" operator="containsText" text="Moderado">
      <formula>NOT(ISERROR(SEARCH("Moderado",L20)))</formula>
    </cfRule>
    <cfRule type="containsText" dxfId="87" priority="180" operator="containsText" text="Alto">
      <formula>NOT(ISERROR(SEARCH("Alto",L20)))</formula>
    </cfRule>
    <cfRule type="containsText" dxfId="86" priority="181" operator="containsText" text="Extremo">
      <formula>NOT(ISERROR(SEARCH("Extremo",L20)))</formula>
    </cfRule>
  </conditionalFormatting>
  <conditionalFormatting sqref="L26:L27">
    <cfRule type="containsText" dxfId="85" priority="41" operator="containsText" text="Bajo">
      <formula>NOT(ISERROR(SEARCH("Bajo",L26)))</formula>
    </cfRule>
    <cfRule type="containsText" dxfId="84" priority="42" operator="containsText" text="Moderado">
      <formula>NOT(ISERROR(SEARCH("Moderado",L26)))</formula>
    </cfRule>
    <cfRule type="containsText" dxfId="83" priority="43" operator="containsText" text="Alto">
      <formula>NOT(ISERROR(SEARCH("Alto",L26)))</formula>
    </cfRule>
    <cfRule type="containsText" dxfId="82" priority="44" operator="containsText" text="Extremo">
      <formula>NOT(ISERROR(SEARCH("Extremo",L26)))</formula>
    </cfRule>
  </conditionalFormatting>
  <conditionalFormatting sqref="L35">
    <cfRule type="containsText" dxfId="81" priority="2" operator="containsText" text="Bajo">
      <formula>NOT(ISERROR(SEARCH("Bajo",L35)))</formula>
    </cfRule>
    <cfRule type="containsText" dxfId="80" priority="3" operator="containsText" text="Moderado">
      <formula>NOT(ISERROR(SEARCH("Moderado",L35)))</formula>
    </cfRule>
    <cfRule type="containsText" dxfId="79" priority="4" operator="containsText" text="Alto">
      <formula>NOT(ISERROR(SEARCH("Alto",L35)))</formula>
    </cfRule>
    <cfRule type="containsText" dxfId="78" priority="5" operator="containsText" text="Extremo">
      <formula>NOT(ISERROR(SEARCH("Extremo",L35)))</formula>
    </cfRule>
  </conditionalFormatting>
  <conditionalFormatting sqref="L7:N7">
    <cfRule type="containsText" dxfId="77" priority="160" operator="containsText" text="Bajo">
      <formula>NOT(ISERROR(SEARCH("Bajo",L7)))</formula>
    </cfRule>
    <cfRule type="containsText" dxfId="76" priority="161" operator="containsText" text="Moderado">
      <formula>NOT(ISERROR(SEARCH("Moderado",L7)))</formula>
    </cfRule>
    <cfRule type="containsText" dxfId="75" priority="162" operator="containsText" text="Alto">
      <formula>NOT(ISERROR(SEARCH("Alto",L7)))</formula>
    </cfRule>
    <cfRule type="containsText" dxfId="74" priority="163" operator="containsText" text="Extremo">
      <formula>NOT(ISERROR(SEARCH("Extremo",L7)))</formula>
    </cfRule>
  </conditionalFormatting>
  <conditionalFormatting sqref="L12:N12">
    <cfRule type="expression" dxfId="73" priority="112">
      <formula>NOT(ISERROR(SEARCH("Bajo",L12)))</formula>
    </cfRule>
    <cfRule type="expression" dxfId="72" priority="113">
      <formula>NOT(ISERROR(SEARCH("Moderado",L12)))</formula>
    </cfRule>
    <cfRule type="expression" dxfId="71" priority="114">
      <formula>NOT(ISERROR(SEARCH("Alto",L12)))</formula>
    </cfRule>
    <cfRule type="expression" dxfId="70" priority="115">
      <formula>NOT(ISERROR(SEARCH("Extremo",L12)))</formula>
    </cfRule>
  </conditionalFormatting>
  <conditionalFormatting sqref="L13:N13 L15:N15">
    <cfRule type="containsText" dxfId="69" priority="61" operator="containsText" text="Bajo">
      <formula>NOT(ISERROR(SEARCH("Bajo",L13)))</formula>
    </cfRule>
    <cfRule type="containsText" dxfId="68" priority="62" operator="containsText" text="Moderado">
      <formula>NOT(ISERROR(SEARCH("Moderado",L13)))</formula>
    </cfRule>
    <cfRule type="containsText" dxfId="67" priority="63" operator="containsText" text="Alto">
      <formula>NOT(ISERROR(SEARCH("Alto",L13)))</formula>
    </cfRule>
    <cfRule type="containsText" dxfId="66" priority="64" operator="containsText" text="Extremo">
      <formula>NOT(ISERROR(SEARCH("Extremo",L13)))</formula>
    </cfRule>
  </conditionalFormatting>
  <conditionalFormatting sqref="L28:N28">
    <cfRule type="containsText" dxfId="65" priority="33" operator="containsText" text="Bajo">
      <formula>NOT(ISERROR(SEARCH("Bajo",L28)))</formula>
    </cfRule>
    <cfRule type="containsText" dxfId="64" priority="34" operator="containsText" text="Moderado">
      <formula>NOT(ISERROR(SEARCH("Moderado",L28)))</formula>
    </cfRule>
    <cfRule type="containsText" dxfId="63" priority="35" operator="containsText" text="Alto">
      <formula>NOT(ISERROR(SEARCH("Alto",L28)))</formula>
    </cfRule>
    <cfRule type="containsText" dxfId="62" priority="36" operator="containsText" text="Extremo">
      <formula>NOT(ISERROR(SEARCH("Extremo",L28)))</formula>
    </cfRule>
  </conditionalFormatting>
  <conditionalFormatting sqref="L29:N29">
    <cfRule type="expression" dxfId="61" priority="16">
      <formula>NOT(ISERROR(SEARCH("Bajo",L29)))</formula>
    </cfRule>
    <cfRule type="expression" dxfId="60" priority="17">
      <formula>NOT(ISERROR(SEARCH("Moderado",L29)))</formula>
    </cfRule>
    <cfRule type="expression" dxfId="59" priority="18">
      <formula>NOT(ISERROR(SEARCH("Alto",L29)))</formula>
    </cfRule>
    <cfRule type="expression" dxfId="58" priority="19">
      <formula>NOT(ISERROR(SEARCH("Extremo",L29)))</formula>
    </cfRule>
  </conditionalFormatting>
  <conditionalFormatting sqref="L33:N33">
    <cfRule type="containsText" dxfId="57" priority="11" operator="containsText" text="Bajo">
      <formula>NOT(ISERROR(SEARCH("Bajo",L33)))</formula>
    </cfRule>
    <cfRule type="containsText" dxfId="56" priority="12" operator="containsText" text="Moderado">
      <formula>NOT(ISERROR(SEARCH("Moderado",L33)))</formula>
    </cfRule>
    <cfRule type="containsText" dxfId="55" priority="13" operator="containsText" text="Alto">
      <formula>NOT(ISERROR(SEARCH("Alto",L33)))</formula>
    </cfRule>
    <cfRule type="containsText" dxfId="54" priority="14" operator="containsText" text="Extremo">
      <formula>NOT(ISERROR(SEARCH("Extremo",L33)))</formula>
    </cfRule>
  </conditionalFormatting>
  <conditionalFormatting sqref="M14">
    <cfRule type="containsText" dxfId="53" priority="84" operator="containsText" text="Bajo">
      <formula>NOT(ISERROR(SEARCH("Bajo",M14)))</formula>
    </cfRule>
    <cfRule type="containsText" dxfId="52" priority="85" operator="containsText" text="Moderado">
      <formula>NOT(ISERROR(SEARCH("Moderado",M14)))</formula>
    </cfRule>
    <cfRule type="containsText" dxfId="51" priority="86" operator="containsText" text="Alto">
      <formula>NOT(ISERROR(SEARCH("Alto",M14)))</formula>
    </cfRule>
    <cfRule type="containsText" dxfId="50" priority="87" operator="containsText" text="Extremo">
      <formula>NOT(ISERROR(SEARCH("Extremo",M14)))</formula>
    </cfRule>
  </conditionalFormatting>
  <conditionalFormatting sqref="M30">
    <cfRule type="expression" dxfId="49" priority="20">
      <formula>NOT(ISERROR(SEARCH("Bajo",M30)))</formula>
    </cfRule>
    <cfRule type="expression" dxfId="48" priority="21">
      <formula>NOT(ISERROR(SEARCH("Moderado",M30)))</formula>
    </cfRule>
    <cfRule type="expression" dxfId="47" priority="22">
      <formula>NOT(ISERROR(SEARCH("Alto",M30)))</formula>
    </cfRule>
    <cfRule type="expression" dxfId="46" priority="23">
      <formula>NOT(ISERROR(SEARCH("Extremo",M30)))</formula>
    </cfRule>
  </conditionalFormatting>
  <conditionalFormatting sqref="M11:O11">
    <cfRule type="containsText" dxfId="45" priority="121" operator="containsText" text="Bajo">
      <formula>NOT(ISERROR(SEARCH("Bajo",M11)))</formula>
    </cfRule>
    <cfRule type="containsText" dxfId="44" priority="122" operator="containsText" text="Moderado">
      <formula>NOT(ISERROR(SEARCH("Moderado",M11)))</formula>
    </cfRule>
    <cfRule type="containsText" dxfId="43" priority="123" operator="containsText" text="Alto">
      <formula>NOT(ISERROR(SEARCH("Alto",M11)))</formula>
    </cfRule>
    <cfRule type="containsText" dxfId="42" priority="124" operator="containsText" text="Extremo">
      <formula>NOT(ISERROR(SEARCH("Extremo",M11)))</formula>
    </cfRule>
  </conditionalFormatting>
  <conditionalFormatting sqref="AP3:AP6 L5:L6">
    <cfRule type="containsText" dxfId="41" priority="151" operator="containsText" text="bajo">
      <formula>NOT(ISERROR(SEARCH("bajo",L3)))</formula>
    </cfRule>
    <cfRule type="containsText" dxfId="40" priority="152" operator="containsText" text="moderado">
      <formula>NOT(ISERROR(SEARCH("moderado",L3)))</formula>
    </cfRule>
    <cfRule type="containsText" dxfId="39" priority="153" operator="containsText" text="alto">
      <formula>NOT(ISERROR(SEARCH("alto",L3)))</formula>
    </cfRule>
    <cfRule type="containsText" dxfId="38" priority="154" operator="containsText" text="extremo">
      <formula>NOT(ISERROR(SEARCH("extremo",L3)))</formula>
    </cfRule>
  </conditionalFormatting>
  <conditionalFormatting sqref="AP7">
    <cfRule type="containsText" dxfId="37" priority="156" operator="containsText" text="Alto">
      <formula>NOT(ISERROR(SEARCH("Alto",AP7)))</formula>
    </cfRule>
    <cfRule type="containsText" dxfId="36" priority="157" operator="containsText" text="Moderado">
      <formula>NOT(ISERROR(SEARCH("Moderado",AP7)))</formula>
    </cfRule>
    <cfRule type="containsText" dxfId="35" priority="158" operator="containsText" text="Bajo">
      <formula>NOT(ISERROR(SEARCH("Bajo",AP7)))</formula>
    </cfRule>
    <cfRule type="containsText" dxfId="34" priority="159" operator="containsText" text="Extremo">
      <formula>NOT(ISERROR(SEARCH("Extremo",AP7)))</formula>
    </cfRule>
  </conditionalFormatting>
  <conditionalFormatting sqref="AP12">
    <cfRule type="expression" dxfId="33" priority="116">
      <formula>NOT(ISERROR(SEARCH("Alto",AP12)))</formula>
    </cfRule>
  </conditionalFormatting>
  <conditionalFormatting sqref="AP13">
    <cfRule type="containsText" dxfId="32" priority="80" operator="containsText" text="Alto">
      <formula>NOT(ISERROR(SEARCH("Alto",AP13)))</formula>
    </cfRule>
    <cfRule type="containsText" dxfId="31" priority="81" operator="containsText" text="Moderado">
      <formula>NOT(ISERROR(SEARCH("Moderado",AP13)))</formula>
    </cfRule>
    <cfRule type="containsText" dxfId="30" priority="82" operator="containsText" text="Bajo">
      <formula>NOT(ISERROR(SEARCH("Bajo",AP13)))</formula>
    </cfRule>
    <cfRule type="containsText" dxfId="29" priority="83" operator="containsText" text="Extremo">
      <formula>NOT(ISERROR(SEARCH("Extremo",AP13)))</formula>
    </cfRule>
  </conditionalFormatting>
  <conditionalFormatting sqref="AP15">
    <cfRule type="containsText" dxfId="28" priority="72" operator="containsText" text="Alto">
      <formula>NOT(ISERROR(SEARCH("Alto",AP15)))</formula>
    </cfRule>
    <cfRule type="containsText" dxfId="27" priority="73" operator="containsText" text="Moderado">
      <formula>NOT(ISERROR(SEARCH("Moderado",AP15)))</formula>
    </cfRule>
    <cfRule type="containsText" dxfId="26" priority="74" operator="containsText" text="Bajo">
      <formula>NOT(ISERROR(SEARCH("Bajo",AP15)))</formula>
    </cfRule>
    <cfRule type="containsText" dxfId="25" priority="75" operator="containsText" text="Extremo">
      <formula>NOT(ISERROR(SEARCH("Extremo",AP15)))</formula>
    </cfRule>
  </conditionalFormatting>
  <conditionalFormatting sqref="AP17">
    <cfRule type="containsText" dxfId="24" priority="68" operator="containsText" text="Alto">
      <formula>NOT(ISERROR(SEARCH("Alto",AP17)))</formula>
    </cfRule>
    <cfRule type="containsText" dxfId="23" priority="69" operator="containsText" text="Moderado">
      <formula>NOT(ISERROR(SEARCH("Moderado",AP17)))</formula>
    </cfRule>
    <cfRule type="containsText" dxfId="22" priority="70" operator="containsText" text="Bajo">
      <formula>NOT(ISERROR(SEARCH("Bajo",AP17)))</formula>
    </cfRule>
    <cfRule type="containsText" dxfId="21" priority="71" operator="containsText" text="Extremo">
      <formula>NOT(ISERROR(SEARCH("Extremo",AP17)))</formula>
    </cfRule>
  </conditionalFormatting>
  <conditionalFormatting sqref="AP19">
    <cfRule type="expression" dxfId="20" priority="50">
      <formula>NOT(ISERROR(SEARCH("Alto",AP19)))</formula>
    </cfRule>
  </conditionalFormatting>
  <conditionalFormatting sqref="AP20:AP21">
    <cfRule type="containsText" dxfId="19" priority="174" operator="containsText" text="Alto">
      <formula>NOT(ISERROR(SEARCH("Alto",AP20)))</formula>
    </cfRule>
    <cfRule type="containsText" dxfId="18" priority="175" operator="containsText" text="Moderado">
      <formula>NOT(ISERROR(SEARCH("Moderado",AP20)))</formula>
    </cfRule>
    <cfRule type="containsText" dxfId="17" priority="176" operator="containsText" text="Bajo">
      <formula>NOT(ISERROR(SEARCH("Bajo",AP20)))</formula>
    </cfRule>
    <cfRule type="containsText" dxfId="16" priority="177" operator="containsText" text="Extremo">
      <formula>NOT(ISERROR(SEARCH("Extremo",AP20)))</formula>
    </cfRule>
  </conditionalFormatting>
  <conditionalFormatting sqref="AP23:AP24">
    <cfRule type="containsText" dxfId="15" priority="167" operator="containsText" text="Alto">
      <formula>NOT(ISERROR(SEARCH("Alto",AP23)))</formula>
    </cfRule>
    <cfRule type="containsText" dxfId="14" priority="168" operator="containsText" text="Moderado">
      <formula>NOT(ISERROR(SEARCH("Moderado",AP23)))</formula>
    </cfRule>
    <cfRule type="containsText" dxfId="13" priority="169" operator="containsText" text="Bajo">
      <formula>NOT(ISERROR(SEARCH("Bajo",AP23)))</formula>
    </cfRule>
    <cfRule type="containsText" dxfId="12" priority="170" operator="containsText" text="Extremo">
      <formula>NOT(ISERROR(SEARCH("Extremo",AP23)))</formula>
    </cfRule>
  </conditionalFormatting>
  <conditionalFormatting sqref="AP26:AP28">
    <cfRule type="containsText" dxfId="11" priority="29" operator="containsText" text="Alto">
      <formula>NOT(ISERROR(SEARCH("Alto",AP26)))</formula>
    </cfRule>
    <cfRule type="containsText" dxfId="10" priority="30" operator="containsText" text="Moderado">
      <formula>NOT(ISERROR(SEARCH("Moderado",AP26)))</formula>
    </cfRule>
    <cfRule type="containsText" dxfId="9" priority="31" operator="containsText" text="Bajo">
      <formula>NOT(ISERROR(SEARCH("Bajo",AP26)))</formula>
    </cfRule>
    <cfRule type="containsText" dxfId="8" priority="32" operator="containsText" text="Extremo">
      <formula>NOT(ISERROR(SEARCH("Extremo",AP26)))</formula>
    </cfRule>
  </conditionalFormatting>
  <conditionalFormatting sqref="AP29">
    <cfRule type="expression" dxfId="7" priority="24">
      <formula>NOT(ISERROR(SEARCH("Alto",AP29)))</formula>
    </cfRule>
    <cfRule type="expression" dxfId="6" priority="25">
      <formula>NOT(ISERROR(SEARCH("Moderado",AP29)))</formula>
    </cfRule>
    <cfRule type="expression" dxfId="5" priority="26">
      <formula>NOT(ISERROR(SEARCH("Bajo",AP29)))</formula>
    </cfRule>
    <cfRule type="expression" dxfId="4" priority="27">
      <formula>NOT(ISERROR(SEARCH("Extremo",AP29)))</formula>
    </cfRule>
  </conditionalFormatting>
  <conditionalFormatting sqref="AP33">
    <cfRule type="containsText" dxfId="3" priority="7" operator="containsText" text="Alto">
      <formula>NOT(ISERROR(SEARCH("Alto",AP33)))</formula>
    </cfRule>
    <cfRule type="containsText" dxfId="2" priority="8" operator="containsText" text="Moderado">
      <formula>NOT(ISERROR(SEARCH("Moderado",AP33)))</formula>
    </cfRule>
    <cfRule type="containsText" dxfId="1" priority="9" operator="containsText" text="Bajo">
      <formula>NOT(ISERROR(SEARCH("Bajo",AP33)))</formula>
    </cfRule>
    <cfRule type="containsText" dxfId="0" priority="10" operator="containsText" text="Extremo">
      <formula>NOT(ISERROR(SEARCH("Extremo",AP33)))</formula>
    </cfRule>
  </conditionalFormatting>
  <pageMargins left="0.19685039370078741" right="0.19685039370078741" top="1.2204724409448819" bottom="0.19685039370078741" header="0.31496062992125984" footer="0.31496062992125984"/>
  <pageSetup paperSize="119" scale="60" orientation="landscape" r:id="rId1"/>
  <headerFooter>
    <oddHeader>&amp;C&amp;G
MATRIZ DE RIESGOS DEL PROCESO DE ADQUISICIÓN DE BIENES Y SERVICIOS VIGENCIA 2019</oddHeader>
    <oddFooter>&amp;C&amp;"Arial,Normal"&amp;10Página &amp;P de &amp;N</oddFooter>
  </headerFooter>
  <legacyDrawingHF r:id="rId2"/>
  <extLst>
    <ext xmlns:x14="http://schemas.microsoft.com/office/spreadsheetml/2009/9/main" uri="{CCE6A557-97BC-4b89-ADB6-D9C93CAAB3DF}">
      <x14:dataValidations xmlns:xm="http://schemas.microsoft.com/office/excel/2006/main" disablePrompts="1" count="6">
        <x14:dataValidation type="list" allowBlank="1" showInputMessage="1" showErrorMessage="1" xr:uid="{00000000-0002-0000-0000-000000000000}">
          <x14:formula1>
            <xm:f>Parámetros!$A$40:$A$44</xm:f>
          </x14:formula1>
          <xm:sqref>I23:I24 I20:I21 AN20:AN21 AN23:AN24</xm:sqref>
        </x14:dataValidation>
        <x14:dataValidation type="list" allowBlank="1" showInputMessage="1" showErrorMessage="1" xr:uid="{00000000-0002-0000-0000-000001000000}">
          <x14:formula1>
            <xm:f>Parámetros!$A$47:$A$51</xm:f>
          </x14:formula1>
          <xm:sqref>AO20:AO21 AO23:AO24</xm:sqref>
        </x14:dataValidation>
        <x14:dataValidation type="list" allowBlank="1" showInputMessage="1" showErrorMessage="1" xr:uid="{00000000-0002-0000-0000-000002000000}">
          <x14:formula1>
            <xm:f>Parámetros!$A$93:$A$96</xm:f>
          </x14:formula1>
          <xm:sqref>AQ20:AQ21 AQ23:AQ24 AQ26:AQ28 AQ37:AQ1048576</xm:sqref>
        </x14:dataValidation>
        <x14:dataValidation type="list" allowBlank="1" showInputMessage="1" showErrorMessage="1" xr:uid="{00000000-0002-0000-0000-000003000000}">
          <x14:formula1>
            <xm:f>Parámetros!$A$84:$A$85</xm:f>
          </x14:formula1>
          <xm:sqref>AJ20:AJ25</xm:sqref>
        </x14:dataValidation>
        <x14:dataValidation type="list" allowBlank="1" showInputMessage="1" showErrorMessage="1" xr:uid="{00000000-0002-0000-0000-000004000000}">
          <x14:formula1>
            <xm:f>Parámetros!$B$84:$B$86</xm:f>
          </x14:formula1>
          <xm:sqref>AK20:AK25</xm:sqref>
        </x14:dataValidation>
        <x14:dataValidation type="list" allowBlank="1" showInputMessage="1" showErrorMessage="1" xr:uid="{00000000-0002-0000-0000-000005000000}">
          <x14:formula1>
            <xm:f>Parámetros!$A$118:$A$120</xm:f>
          </x14:formula1>
          <xm:sqref>AF20:AF25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0"/>
  <sheetViews>
    <sheetView workbookViewId="0">
      <selection activeCell="D6" sqref="D6:D7"/>
    </sheetView>
  </sheetViews>
  <sheetFormatPr baseColWidth="10" defaultColWidth="11.42578125" defaultRowHeight="14.25" x14ac:dyDescent="0.2"/>
  <cols>
    <col min="1" max="16384" width="11.42578125" style="5"/>
  </cols>
  <sheetData>
    <row r="1" spans="1:12" ht="18" x14ac:dyDescent="0.25">
      <c r="A1" s="232" t="s">
        <v>0</v>
      </c>
      <c r="B1" s="232"/>
      <c r="C1" s="232"/>
      <c r="D1" s="232"/>
      <c r="E1" s="232"/>
      <c r="F1" s="232"/>
      <c r="G1" s="232"/>
      <c r="H1" s="232"/>
    </row>
    <row r="2" spans="1:12" x14ac:dyDescent="0.2">
      <c r="A2" s="231" t="s">
        <v>1</v>
      </c>
      <c r="B2" s="231"/>
      <c r="C2" s="231"/>
      <c r="D2" s="231"/>
      <c r="E2" s="231"/>
      <c r="F2" s="231"/>
      <c r="G2" s="231"/>
      <c r="H2" s="6" t="s">
        <v>2</v>
      </c>
    </row>
    <row r="3" spans="1:12" x14ac:dyDescent="0.2">
      <c r="A3" s="231" t="s">
        <v>3</v>
      </c>
      <c r="B3" s="231"/>
      <c r="C3" s="231"/>
      <c r="D3" s="231"/>
      <c r="E3" s="231"/>
      <c r="F3" s="231"/>
      <c r="G3" s="231"/>
      <c r="H3" s="6" t="s">
        <v>4</v>
      </c>
    </row>
    <row r="4" spans="1:12" x14ac:dyDescent="0.2">
      <c r="A4" s="231" t="s">
        <v>5</v>
      </c>
      <c r="B4" s="231"/>
      <c r="C4" s="231"/>
      <c r="D4" s="231"/>
      <c r="E4" s="231"/>
      <c r="F4" s="231"/>
      <c r="G4" s="231"/>
      <c r="H4" s="6" t="s">
        <v>4</v>
      </c>
    </row>
    <row r="5" spans="1:12" x14ac:dyDescent="0.2">
      <c r="A5" s="231" t="s">
        <v>6</v>
      </c>
      <c r="B5" s="231"/>
      <c r="C5" s="231"/>
      <c r="D5" s="231"/>
      <c r="E5" s="231"/>
      <c r="F5" s="231"/>
      <c r="G5" s="231"/>
      <c r="H5" s="6" t="s">
        <v>2</v>
      </c>
    </row>
    <row r="6" spans="1:12" x14ac:dyDescent="0.2">
      <c r="A6" s="231" t="s">
        <v>7</v>
      </c>
      <c r="B6" s="231"/>
      <c r="C6" s="231"/>
      <c r="D6" s="231"/>
      <c r="E6" s="231"/>
      <c r="F6" s="231"/>
      <c r="G6" s="231"/>
      <c r="H6" s="6" t="s">
        <v>4</v>
      </c>
    </row>
    <row r="7" spans="1:12" x14ac:dyDescent="0.2">
      <c r="A7" s="231" t="s">
        <v>8</v>
      </c>
      <c r="B7" s="231"/>
      <c r="C7" s="231"/>
      <c r="D7" s="231"/>
      <c r="E7" s="231"/>
      <c r="F7" s="231"/>
      <c r="G7" s="231"/>
      <c r="H7" s="6" t="s">
        <v>4</v>
      </c>
    </row>
    <row r="8" spans="1:12" x14ac:dyDescent="0.2">
      <c r="A8" s="231" t="s">
        <v>9</v>
      </c>
      <c r="B8" s="231"/>
      <c r="C8" s="231"/>
      <c r="D8" s="231"/>
      <c r="E8" s="231"/>
      <c r="F8" s="231"/>
      <c r="G8" s="231"/>
      <c r="H8" s="6" t="s">
        <v>4</v>
      </c>
    </row>
    <row r="9" spans="1:12" x14ac:dyDescent="0.2">
      <c r="A9" s="231" t="s">
        <v>10</v>
      </c>
      <c r="B9" s="231"/>
      <c r="C9" s="231"/>
      <c r="D9" s="231"/>
      <c r="E9" s="231"/>
      <c r="F9" s="231"/>
      <c r="G9" s="231"/>
      <c r="H9" s="6" t="s">
        <v>2</v>
      </c>
    </row>
    <row r="10" spans="1:12" x14ac:dyDescent="0.2">
      <c r="A10" s="231" t="s">
        <v>11</v>
      </c>
      <c r="B10" s="231"/>
      <c r="C10" s="231"/>
      <c r="D10" s="231"/>
      <c r="E10" s="231"/>
      <c r="F10" s="231"/>
      <c r="G10" s="231"/>
      <c r="H10" s="6" t="s">
        <v>2</v>
      </c>
    </row>
    <row r="11" spans="1:12" x14ac:dyDescent="0.2">
      <c r="A11" s="231" t="s">
        <v>12</v>
      </c>
      <c r="B11" s="231"/>
      <c r="C11" s="231"/>
      <c r="D11" s="231"/>
      <c r="E11" s="231"/>
      <c r="F11" s="231"/>
      <c r="G11" s="231"/>
      <c r="H11" s="6" t="s">
        <v>4</v>
      </c>
    </row>
    <row r="12" spans="1:12" x14ac:dyDescent="0.2">
      <c r="A12" s="231" t="s">
        <v>13</v>
      </c>
      <c r="B12" s="231"/>
      <c r="C12" s="231"/>
      <c r="D12" s="231"/>
      <c r="E12" s="231"/>
      <c r="F12" s="231"/>
      <c r="G12" s="231"/>
      <c r="H12" s="6" t="s">
        <v>4</v>
      </c>
    </row>
    <row r="13" spans="1:12" x14ac:dyDescent="0.2">
      <c r="A13" s="231" t="s">
        <v>14</v>
      </c>
      <c r="B13" s="231"/>
      <c r="C13" s="231"/>
      <c r="D13" s="231"/>
      <c r="E13" s="231"/>
      <c r="F13" s="231"/>
      <c r="G13" s="231"/>
      <c r="H13" s="6" t="s">
        <v>4</v>
      </c>
      <c r="L13" s="5" t="s">
        <v>4</v>
      </c>
    </row>
    <row r="14" spans="1:12" x14ac:dyDescent="0.2">
      <c r="A14" s="231" t="s">
        <v>15</v>
      </c>
      <c r="B14" s="231"/>
      <c r="C14" s="231"/>
      <c r="D14" s="231"/>
      <c r="E14" s="231"/>
      <c r="F14" s="231"/>
      <c r="G14" s="231"/>
      <c r="H14" s="6" t="s">
        <v>4</v>
      </c>
      <c r="L14" s="5" t="s">
        <v>2</v>
      </c>
    </row>
    <row r="15" spans="1:12" x14ac:dyDescent="0.2">
      <c r="A15" s="231" t="s">
        <v>16</v>
      </c>
      <c r="B15" s="231"/>
      <c r="C15" s="231"/>
      <c r="D15" s="231"/>
      <c r="E15" s="231"/>
      <c r="F15" s="231"/>
      <c r="G15" s="231"/>
      <c r="H15" s="6" t="s">
        <v>4</v>
      </c>
    </row>
    <row r="16" spans="1:12" x14ac:dyDescent="0.2">
      <c r="A16" s="231" t="s">
        <v>17</v>
      </c>
      <c r="B16" s="231"/>
      <c r="C16" s="231"/>
      <c r="D16" s="231"/>
      <c r="E16" s="231"/>
      <c r="F16" s="231"/>
      <c r="G16" s="231"/>
      <c r="H16" s="6" t="s">
        <v>2</v>
      </c>
    </row>
    <row r="17" spans="1:8" x14ac:dyDescent="0.2">
      <c r="A17" s="231" t="s">
        <v>18</v>
      </c>
      <c r="B17" s="231"/>
      <c r="C17" s="231"/>
      <c r="D17" s="231"/>
      <c r="E17" s="231"/>
      <c r="F17" s="231"/>
      <c r="G17" s="231"/>
      <c r="H17" s="6" t="s">
        <v>2</v>
      </c>
    </row>
    <row r="18" spans="1:8" x14ac:dyDescent="0.2">
      <c r="A18" s="231" t="s">
        <v>19</v>
      </c>
      <c r="B18" s="231"/>
      <c r="C18" s="231"/>
      <c r="D18" s="231"/>
      <c r="E18" s="231"/>
      <c r="F18" s="231"/>
      <c r="G18" s="231"/>
      <c r="H18" s="6" t="s">
        <v>2</v>
      </c>
    </row>
    <row r="19" spans="1:8" x14ac:dyDescent="0.2">
      <c r="A19" s="231" t="s">
        <v>20</v>
      </c>
      <c r="B19" s="231"/>
      <c r="C19" s="231"/>
      <c r="D19" s="231"/>
      <c r="E19" s="231"/>
      <c r="F19" s="231"/>
      <c r="G19" s="231"/>
      <c r="H19" s="6" t="s">
        <v>4</v>
      </c>
    </row>
    <row r="20" spans="1:8" x14ac:dyDescent="0.2">
      <c r="A20" s="231" t="s">
        <v>21</v>
      </c>
      <c r="B20" s="231"/>
      <c r="C20" s="231"/>
      <c r="D20" s="231"/>
      <c r="E20" s="231"/>
      <c r="F20" s="231"/>
      <c r="G20" s="231"/>
      <c r="H20" s="6" t="s">
        <v>2</v>
      </c>
    </row>
  </sheetData>
  <mergeCells count="20">
    <mergeCell ref="A12:G12"/>
    <mergeCell ref="A1:H1"/>
    <mergeCell ref="A2:G2"/>
    <mergeCell ref="A3:G3"/>
    <mergeCell ref="A4:G4"/>
    <mergeCell ref="A5:G5"/>
    <mergeCell ref="A6:G6"/>
    <mergeCell ref="A7:G7"/>
    <mergeCell ref="A8:G8"/>
    <mergeCell ref="A9:G9"/>
    <mergeCell ref="A10:G10"/>
    <mergeCell ref="A11:G11"/>
    <mergeCell ref="A19:G19"/>
    <mergeCell ref="A20:G20"/>
    <mergeCell ref="A13:G13"/>
    <mergeCell ref="A14:G14"/>
    <mergeCell ref="A15:G15"/>
    <mergeCell ref="A16:G16"/>
    <mergeCell ref="A17:G17"/>
    <mergeCell ref="A18:G18"/>
  </mergeCells>
  <dataValidations count="1">
    <dataValidation type="list" allowBlank="1" showInputMessage="1" showErrorMessage="1" sqref="H2:H20" xr:uid="{00000000-0002-0000-0100-000000000000}">
      <formula1>$L$13:$L$14</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20"/>
  <sheetViews>
    <sheetView workbookViewId="0">
      <selection activeCell="D6" sqref="D6:D7"/>
    </sheetView>
  </sheetViews>
  <sheetFormatPr baseColWidth="10" defaultColWidth="11.42578125" defaultRowHeight="14.25" x14ac:dyDescent="0.2"/>
  <cols>
    <col min="1" max="16384" width="11.42578125" style="5"/>
  </cols>
  <sheetData>
    <row r="1" spans="1:12" ht="18" x14ac:dyDescent="0.25">
      <c r="A1" s="232" t="s">
        <v>0</v>
      </c>
      <c r="B1" s="232"/>
      <c r="C1" s="232"/>
      <c r="D1" s="232"/>
      <c r="E1" s="232"/>
      <c r="F1" s="232"/>
      <c r="G1" s="232"/>
      <c r="H1" s="232"/>
    </row>
    <row r="2" spans="1:12" x14ac:dyDescent="0.2">
      <c r="A2" s="231" t="s">
        <v>1</v>
      </c>
      <c r="B2" s="231"/>
      <c r="C2" s="231"/>
      <c r="D2" s="231"/>
      <c r="E2" s="231"/>
      <c r="F2" s="231"/>
      <c r="G2" s="231"/>
      <c r="H2" s="6" t="s">
        <v>2</v>
      </c>
    </row>
    <row r="3" spans="1:12" x14ac:dyDescent="0.2">
      <c r="A3" s="231" t="s">
        <v>3</v>
      </c>
      <c r="B3" s="231"/>
      <c r="C3" s="231"/>
      <c r="D3" s="231"/>
      <c r="E3" s="231"/>
      <c r="F3" s="231"/>
      <c r="G3" s="231"/>
      <c r="H3" s="6" t="s">
        <v>2</v>
      </c>
    </row>
    <row r="4" spans="1:12" x14ac:dyDescent="0.2">
      <c r="A4" s="231" t="s">
        <v>5</v>
      </c>
      <c r="B4" s="231"/>
      <c r="C4" s="231"/>
      <c r="D4" s="231"/>
      <c r="E4" s="231"/>
      <c r="F4" s="231"/>
      <c r="G4" s="231"/>
      <c r="H4" s="6" t="s">
        <v>2</v>
      </c>
    </row>
    <row r="5" spans="1:12" x14ac:dyDescent="0.2">
      <c r="A5" s="231" t="s">
        <v>6</v>
      </c>
      <c r="B5" s="231"/>
      <c r="C5" s="231"/>
      <c r="D5" s="231"/>
      <c r="E5" s="231"/>
      <c r="F5" s="231"/>
      <c r="G5" s="231"/>
      <c r="H5" s="6" t="s">
        <v>2</v>
      </c>
    </row>
    <row r="6" spans="1:12" x14ac:dyDescent="0.2">
      <c r="A6" s="231" t="s">
        <v>7</v>
      </c>
      <c r="B6" s="231"/>
      <c r="C6" s="231"/>
      <c r="D6" s="231"/>
      <c r="E6" s="231"/>
      <c r="F6" s="231"/>
      <c r="G6" s="231"/>
      <c r="H6" s="6" t="s">
        <v>2</v>
      </c>
    </row>
    <row r="7" spans="1:12" x14ac:dyDescent="0.2">
      <c r="A7" s="231" t="s">
        <v>8</v>
      </c>
      <c r="B7" s="231"/>
      <c r="C7" s="231"/>
      <c r="D7" s="231"/>
      <c r="E7" s="231"/>
      <c r="F7" s="231"/>
      <c r="G7" s="231"/>
      <c r="H7" s="6" t="s">
        <v>2</v>
      </c>
    </row>
    <row r="8" spans="1:12" x14ac:dyDescent="0.2">
      <c r="A8" s="231" t="s">
        <v>9</v>
      </c>
      <c r="B8" s="231"/>
      <c r="C8" s="231"/>
      <c r="D8" s="231"/>
      <c r="E8" s="231"/>
      <c r="F8" s="231"/>
      <c r="G8" s="231"/>
      <c r="H8" s="6" t="s">
        <v>4</v>
      </c>
    </row>
    <row r="9" spans="1:12" x14ac:dyDescent="0.2">
      <c r="A9" s="231" t="s">
        <v>10</v>
      </c>
      <c r="B9" s="231"/>
      <c r="C9" s="231"/>
      <c r="D9" s="231"/>
      <c r="E9" s="231"/>
      <c r="F9" s="231"/>
      <c r="G9" s="231"/>
      <c r="H9" s="6" t="s">
        <v>2</v>
      </c>
    </row>
    <row r="10" spans="1:12" x14ac:dyDescent="0.2">
      <c r="A10" s="231" t="s">
        <v>11</v>
      </c>
      <c r="B10" s="231"/>
      <c r="C10" s="231"/>
      <c r="D10" s="231"/>
      <c r="E10" s="231"/>
      <c r="F10" s="231"/>
      <c r="G10" s="231"/>
      <c r="H10" s="6" t="s">
        <v>2</v>
      </c>
    </row>
    <row r="11" spans="1:12" x14ac:dyDescent="0.2">
      <c r="A11" s="231" t="s">
        <v>12</v>
      </c>
      <c r="B11" s="231"/>
      <c r="C11" s="231"/>
      <c r="D11" s="231"/>
      <c r="E11" s="231"/>
      <c r="F11" s="231"/>
      <c r="G11" s="231"/>
      <c r="H11" s="6" t="s">
        <v>4</v>
      </c>
    </row>
    <row r="12" spans="1:12" x14ac:dyDescent="0.2">
      <c r="A12" s="231" t="s">
        <v>13</v>
      </c>
      <c r="B12" s="231"/>
      <c r="C12" s="231"/>
      <c r="D12" s="231"/>
      <c r="E12" s="231"/>
      <c r="F12" s="231"/>
      <c r="G12" s="231"/>
      <c r="H12" s="6" t="s">
        <v>4</v>
      </c>
    </row>
    <row r="13" spans="1:12" x14ac:dyDescent="0.2">
      <c r="A13" s="231" t="s">
        <v>14</v>
      </c>
      <c r="B13" s="231"/>
      <c r="C13" s="231"/>
      <c r="D13" s="231"/>
      <c r="E13" s="231"/>
      <c r="F13" s="231"/>
      <c r="G13" s="231"/>
      <c r="H13" s="6" t="s">
        <v>4</v>
      </c>
      <c r="L13" s="5" t="s">
        <v>4</v>
      </c>
    </row>
    <row r="14" spans="1:12" x14ac:dyDescent="0.2">
      <c r="A14" s="231" t="s">
        <v>15</v>
      </c>
      <c r="B14" s="231"/>
      <c r="C14" s="231"/>
      <c r="D14" s="231"/>
      <c r="E14" s="231"/>
      <c r="F14" s="231"/>
      <c r="G14" s="231"/>
      <c r="H14" s="6" t="s">
        <v>4</v>
      </c>
      <c r="L14" s="5" t="s">
        <v>2</v>
      </c>
    </row>
    <row r="15" spans="1:12" x14ac:dyDescent="0.2">
      <c r="A15" s="231" t="s">
        <v>16</v>
      </c>
      <c r="B15" s="231"/>
      <c r="C15" s="231"/>
      <c r="D15" s="231"/>
      <c r="E15" s="231"/>
      <c r="F15" s="231"/>
      <c r="G15" s="231"/>
      <c r="H15" s="6" t="s">
        <v>4</v>
      </c>
    </row>
    <row r="16" spans="1:12" x14ac:dyDescent="0.2">
      <c r="A16" s="231" t="s">
        <v>17</v>
      </c>
      <c r="B16" s="231"/>
      <c r="C16" s="231"/>
      <c r="D16" s="231"/>
      <c r="E16" s="231"/>
      <c r="F16" s="231"/>
      <c r="G16" s="231"/>
      <c r="H16" s="6" t="s">
        <v>2</v>
      </c>
    </row>
    <row r="17" spans="1:8" x14ac:dyDescent="0.2">
      <c r="A17" s="231" t="s">
        <v>18</v>
      </c>
      <c r="B17" s="231"/>
      <c r="C17" s="231"/>
      <c r="D17" s="231"/>
      <c r="E17" s="231"/>
      <c r="F17" s="231"/>
      <c r="G17" s="231"/>
      <c r="H17" s="6" t="s">
        <v>2</v>
      </c>
    </row>
    <row r="18" spans="1:8" x14ac:dyDescent="0.2">
      <c r="A18" s="231" t="s">
        <v>19</v>
      </c>
      <c r="B18" s="231"/>
      <c r="C18" s="231"/>
      <c r="D18" s="231"/>
      <c r="E18" s="231"/>
      <c r="F18" s="231"/>
      <c r="G18" s="231"/>
      <c r="H18" s="6" t="s">
        <v>2</v>
      </c>
    </row>
    <row r="19" spans="1:8" x14ac:dyDescent="0.2">
      <c r="A19" s="231" t="s">
        <v>20</v>
      </c>
      <c r="B19" s="231"/>
      <c r="C19" s="231"/>
      <c r="D19" s="231"/>
      <c r="E19" s="231"/>
      <c r="F19" s="231"/>
      <c r="G19" s="231"/>
      <c r="H19" s="6" t="s">
        <v>4</v>
      </c>
    </row>
    <row r="20" spans="1:8" x14ac:dyDescent="0.2">
      <c r="A20" s="231" t="s">
        <v>21</v>
      </c>
      <c r="B20" s="231"/>
      <c r="C20" s="231"/>
      <c r="D20" s="231"/>
      <c r="E20" s="231"/>
      <c r="F20" s="231"/>
      <c r="G20" s="231"/>
      <c r="H20" s="6" t="s">
        <v>2</v>
      </c>
    </row>
  </sheetData>
  <mergeCells count="20">
    <mergeCell ref="A12:G12"/>
    <mergeCell ref="A1:H1"/>
    <mergeCell ref="A2:G2"/>
    <mergeCell ref="A3:G3"/>
    <mergeCell ref="A4:G4"/>
    <mergeCell ref="A5:G5"/>
    <mergeCell ref="A6:G6"/>
    <mergeCell ref="A7:G7"/>
    <mergeCell ref="A8:G8"/>
    <mergeCell ref="A9:G9"/>
    <mergeCell ref="A10:G10"/>
    <mergeCell ref="A11:G11"/>
    <mergeCell ref="A19:G19"/>
    <mergeCell ref="A20:G20"/>
    <mergeCell ref="A13:G13"/>
    <mergeCell ref="A14:G14"/>
    <mergeCell ref="A15:G15"/>
    <mergeCell ref="A16:G16"/>
    <mergeCell ref="A17:G17"/>
    <mergeCell ref="A18:G18"/>
  </mergeCells>
  <dataValidations count="1">
    <dataValidation type="list" allowBlank="1" showInputMessage="1" showErrorMessage="1" sqref="H2:H20" xr:uid="{00000000-0002-0000-0200-000000000000}">
      <formula1>$L$13:$L$14</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0"/>
  <sheetViews>
    <sheetView workbookViewId="0">
      <selection activeCell="D6" sqref="D6:D7"/>
    </sheetView>
  </sheetViews>
  <sheetFormatPr baseColWidth="10" defaultColWidth="11.42578125" defaultRowHeight="14.25" x14ac:dyDescent="0.2"/>
  <cols>
    <col min="1" max="16384" width="11.42578125" style="5"/>
  </cols>
  <sheetData>
    <row r="1" spans="1:12" ht="18" x14ac:dyDescent="0.25">
      <c r="A1" s="232" t="s">
        <v>0</v>
      </c>
      <c r="B1" s="232"/>
      <c r="C1" s="232"/>
      <c r="D1" s="232"/>
      <c r="E1" s="232"/>
      <c r="F1" s="232"/>
      <c r="G1" s="232"/>
      <c r="H1" s="232"/>
    </row>
    <row r="2" spans="1:12" x14ac:dyDescent="0.2">
      <c r="A2" s="231" t="s">
        <v>1</v>
      </c>
      <c r="B2" s="231"/>
      <c r="C2" s="231"/>
      <c r="D2" s="231"/>
      <c r="E2" s="231"/>
      <c r="F2" s="231"/>
      <c r="G2" s="231"/>
      <c r="H2" s="6" t="s">
        <v>2</v>
      </c>
    </row>
    <row r="3" spans="1:12" x14ac:dyDescent="0.2">
      <c r="A3" s="231" t="s">
        <v>3</v>
      </c>
      <c r="B3" s="231"/>
      <c r="C3" s="231"/>
      <c r="D3" s="231"/>
      <c r="E3" s="231"/>
      <c r="F3" s="231"/>
      <c r="G3" s="231"/>
      <c r="H3" s="6" t="s">
        <v>2</v>
      </c>
    </row>
    <row r="4" spans="1:12" x14ac:dyDescent="0.2">
      <c r="A4" s="231" t="s">
        <v>5</v>
      </c>
      <c r="B4" s="231"/>
      <c r="C4" s="231"/>
      <c r="D4" s="231"/>
      <c r="E4" s="231"/>
      <c r="F4" s="231"/>
      <c r="G4" s="231"/>
      <c r="H4" s="6" t="s">
        <v>2</v>
      </c>
    </row>
    <row r="5" spans="1:12" x14ac:dyDescent="0.2">
      <c r="A5" s="231" t="s">
        <v>6</v>
      </c>
      <c r="B5" s="231"/>
      <c r="C5" s="231"/>
      <c r="D5" s="231"/>
      <c r="E5" s="231"/>
      <c r="F5" s="231"/>
      <c r="G5" s="231"/>
      <c r="H5" s="6" t="s">
        <v>2</v>
      </c>
    </row>
    <row r="6" spans="1:12" x14ac:dyDescent="0.2">
      <c r="A6" s="231" t="s">
        <v>7</v>
      </c>
      <c r="B6" s="231"/>
      <c r="C6" s="231"/>
      <c r="D6" s="231"/>
      <c r="E6" s="231"/>
      <c r="F6" s="231"/>
      <c r="G6" s="231"/>
      <c r="H6" s="6" t="s">
        <v>4</v>
      </c>
    </row>
    <row r="7" spans="1:12" x14ac:dyDescent="0.2">
      <c r="A7" s="231" t="s">
        <v>8</v>
      </c>
      <c r="B7" s="231"/>
      <c r="C7" s="231"/>
      <c r="D7" s="231"/>
      <c r="E7" s="231"/>
      <c r="F7" s="231"/>
      <c r="G7" s="231"/>
      <c r="H7" s="6" t="s">
        <v>2</v>
      </c>
    </row>
    <row r="8" spans="1:12" x14ac:dyDescent="0.2">
      <c r="A8" s="231" t="s">
        <v>9</v>
      </c>
      <c r="B8" s="231"/>
      <c r="C8" s="231"/>
      <c r="D8" s="231"/>
      <c r="E8" s="231"/>
      <c r="F8" s="231"/>
      <c r="G8" s="231"/>
      <c r="H8" s="6" t="s">
        <v>2</v>
      </c>
    </row>
    <row r="9" spans="1:12" x14ac:dyDescent="0.2">
      <c r="A9" s="231" t="s">
        <v>10</v>
      </c>
      <c r="B9" s="231"/>
      <c r="C9" s="231"/>
      <c r="D9" s="231"/>
      <c r="E9" s="231"/>
      <c r="F9" s="231"/>
      <c r="G9" s="231"/>
      <c r="H9" s="6" t="s">
        <v>2</v>
      </c>
    </row>
    <row r="10" spans="1:12" x14ac:dyDescent="0.2">
      <c r="A10" s="231" t="s">
        <v>11</v>
      </c>
      <c r="B10" s="231"/>
      <c r="C10" s="231"/>
      <c r="D10" s="231"/>
      <c r="E10" s="231"/>
      <c r="F10" s="231"/>
      <c r="G10" s="231"/>
      <c r="H10" s="6" t="s">
        <v>2</v>
      </c>
    </row>
    <row r="11" spans="1:12" x14ac:dyDescent="0.2">
      <c r="A11" s="231" t="s">
        <v>12</v>
      </c>
      <c r="B11" s="231"/>
      <c r="C11" s="231"/>
      <c r="D11" s="231"/>
      <c r="E11" s="231"/>
      <c r="F11" s="231"/>
      <c r="G11" s="231"/>
      <c r="H11" s="6" t="s">
        <v>4</v>
      </c>
    </row>
    <row r="12" spans="1:12" x14ac:dyDescent="0.2">
      <c r="A12" s="231" t="s">
        <v>13</v>
      </c>
      <c r="B12" s="231"/>
      <c r="C12" s="231"/>
      <c r="D12" s="231"/>
      <c r="E12" s="231"/>
      <c r="F12" s="231"/>
      <c r="G12" s="231"/>
      <c r="H12" s="6" t="s">
        <v>4</v>
      </c>
    </row>
    <row r="13" spans="1:12" x14ac:dyDescent="0.2">
      <c r="A13" s="231" t="s">
        <v>14</v>
      </c>
      <c r="B13" s="231"/>
      <c r="C13" s="231"/>
      <c r="D13" s="231"/>
      <c r="E13" s="231"/>
      <c r="F13" s="231"/>
      <c r="G13" s="231"/>
      <c r="H13" s="6" t="s">
        <v>4</v>
      </c>
      <c r="L13" s="5" t="s">
        <v>4</v>
      </c>
    </row>
    <row r="14" spans="1:12" x14ac:dyDescent="0.2">
      <c r="A14" s="231" t="s">
        <v>15</v>
      </c>
      <c r="B14" s="231"/>
      <c r="C14" s="231"/>
      <c r="D14" s="231"/>
      <c r="E14" s="231"/>
      <c r="F14" s="231"/>
      <c r="G14" s="231"/>
      <c r="H14" s="6" t="s">
        <v>4</v>
      </c>
      <c r="L14" s="5" t="s">
        <v>2</v>
      </c>
    </row>
    <row r="15" spans="1:12" x14ac:dyDescent="0.2">
      <c r="A15" s="231" t="s">
        <v>16</v>
      </c>
      <c r="B15" s="231"/>
      <c r="C15" s="231"/>
      <c r="D15" s="231"/>
      <c r="E15" s="231"/>
      <c r="F15" s="231"/>
      <c r="G15" s="231"/>
      <c r="H15" s="6" t="s">
        <v>4</v>
      </c>
    </row>
    <row r="16" spans="1:12" x14ac:dyDescent="0.2">
      <c r="A16" s="231" t="s">
        <v>17</v>
      </c>
      <c r="B16" s="231"/>
      <c r="C16" s="231"/>
      <c r="D16" s="231"/>
      <c r="E16" s="231"/>
      <c r="F16" s="231"/>
      <c r="G16" s="231"/>
      <c r="H16" s="6" t="s">
        <v>2</v>
      </c>
    </row>
    <row r="17" spans="1:8" x14ac:dyDescent="0.2">
      <c r="A17" s="231" t="s">
        <v>18</v>
      </c>
      <c r="B17" s="231"/>
      <c r="C17" s="231"/>
      <c r="D17" s="231"/>
      <c r="E17" s="231"/>
      <c r="F17" s="231"/>
      <c r="G17" s="231"/>
      <c r="H17" s="6" t="s">
        <v>2</v>
      </c>
    </row>
    <row r="18" spans="1:8" x14ac:dyDescent="0.2">
      <c r="A18" s="231" t="s">
        <v>19</v>
      </c>
      <c r="B18" s="231"/>
      <c r="C18" s="231"/>
      <c r="D18" s="231"/>
      <c r="E18" s="231"/>
      <c r="F18" s="231"/>
      <c r="G18" s="231"/>
      <c r="H18" s="6" t="s">
        <v>2</v>
      </c>
    </row>
    <row r="19" spans="1:8" x14ac:dyDescent="0.2">
      <c r="A19" s="231" t="s">
        <v>20</v>
      </c>
      <c r="B19" s="231"/>
      <c r="C19" s="231"/>
      <c r="D19" s="231"/>
      <c r="E19" s="231"/>
      <c r="F19" s="231"/>
      <c r="G19" s="231"/>
      <c r="H19" s="6" t="s">
        <v>4</v>
      </c>
    </row>
    <row r="20" spans="1:8" x14ac:dyDescent="0.2">
      <c r="A20" s="231" t="s">
        <v>21</v>
      </c>
      <c r="B20" s="231"/>
      <c r="C20" s="231"/>
      <c r="D20" s="231"/>
      <c r="E20" s="231"/>
      <c r="F20" s="231"/>
      <c r="G20" s="231"/>
      <c r="H20" s="6" t="s">
        <v>2</v>
      </c>
    </row>
  </sheetData>
  <mergeCells count="20">
    <mergeCell ref="A12:G12"/>
    <mergeCell ref="A1:H1"/>
    <mergeCell ref="A2:G2"/>
    <mergeCell ref="A3:G3"/>
    <mergeCell ref="A4:G4"/>
    <mergeCell ref="A5:G5"/>
    <mergeCell ref="A6:G6"/>
    <mergeCell ref="A7:G7"/>
    <mergeCell ref="A8:G8"/>
    <mergeCell ref="A9:G9"/>
    <mergeCell ref="A10:G10"/>
    <mergeCell ref="A11:G11"/>
    <mergeCell ref="A19:G19"/>
    <mergeCell ref="A20:G20"/>
    <mergeCell ref="A13:G13"/>
    <mergeCell ref="A14:G14"/>
    <mergeCell ref="A15:G15"/>
    <mergeCell ref="A16:G16"/>
    <mergeCell ref="A17:G17"/>
    <mergeCell ref="A18:G18"/>
  </mergeCells>
  <dataValidations count="1">
    <dataValidation type="list" allowBlank="1" showInputMessage="1" showErrorMessage="1" sqref="H2:H20" xr:uid="{00000000-0002-0000-0300-000000000000}">
      <formula1>$L$13:$L$14</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20"/>
  <sheetViews>
    <sheetView workbookViewId="0">
      <selection activeCell="D6" sqref="D6:D7"/>
    </sheetView>
  </sheetViews>
  <sheetFormatPr baseColWidth="10" defaultColWidth="11.42578125" defaultRowHeight="14.25" x14ac:dyDescent="0.2"/>
  <cols>
    <col min="1" max="16384" width="11.42578125" style="5"/>
  </cols>
  <sheetData>
    <row r="1" spans="1:12" ht="18" x14ac:dyDescent="0.25">
      <c r="A1" s="232" t="s">
        <v>0</v>
      </c>
      <c r="B1" s="232"/>
      <c r="C1" s="232"/>
      <c r="D1" s="232"/>
      <c r="E1" s="232"/>
      <c r="F1" s="232"/>
      <c r="G1" s="232"/>
      <c r="H1" s="232"/>
    </row>
    <row r="2" spans="1:12" x14ac:dyDescent="0.2">
      <c r="A2" s="231" t="s">
        <v>1</v>
      </c>
      <c r="B2" s="231"/>
      <c r="C2" s="231"/>
      <c r="D2" s="231"/>
      <c r="E2" s="231"/>
      <c r="F2" s="231"/>
      <c r="G2" s="231"/>
      <c r="H2" s="6" t="s">
        <v>2</v>
      </c>
    </row>
    <row r="3" spans="1:12" x14ac:dyDescent="0.2">
      <c r="A3" s="231" t="s">
        <v>3</v>
      </c>
      <c r="B3" s="231"/>
      <c r="C3" s="231"/>
      <c r="D3" s="231"/>
      <c r="E3" s="231"/>
      <c r="F3" s="231"/>
      <c r="G3" s="231"/>
      <c r="H3" s="6" t="s">
        <v>2</v>
      </c>
    </row>
    <row r="4" spans="1:12" x14ac:dyDescent="0.2">
      <c r="A4" s="231" t="s">
        <v>5</v>
      </c>
      <c r="B4" s="231"/>
      <c r="C4" s="231"/>
      <c r="D4" s="231"/>
      <c r="E4" s="231"/>
      <c r="F4" s="231"/>
      <c r="G4" s="231"/>
      <c r="H4" s="6" t="s">
        <v>2</v>
      </c>
    </row>
    <row r="5" spans="1:12" x14ac:dyDescent="0.2">
      <c r="A5" s="231" t="s">
        <v>6</v>
      </c>
      <c r="B5" s="231"/>
      <c r="C5" s="231"/>
      <c r="D5" s="231"/>
      <c r="E5" s="231"/>
      <c r="F5" s="231"/>
      <c r="G5" s="231"/>
      <c r="H5" s="6" t="s">
        <v>2</v>
      </c>
    </row>
    <row r="6" spans="1:12" x14ac:dyDescent="0.2">
      <c r="A6" s="231" t="s">
        <v>7</v>
      </c>
      <c r="B6" s="231"/>
      <c r="C6" s="231"/>
      <c r="D6" s="231"/>
      <c r="E6" s="231"/>
      <c r="F6" s="231"/>
      <c r="G6" s="231"/>
      <c r="H6" s="6" t="s">
        <v>4</v>
      </c>
    </row>
    <row r="7" spans="1:12" x14ac:dyDescent="0.2">
      <c r="A7" s="231" t="s">
        <v>8</v>
      </c>
      <c r="B7" s="231"/>
      <c r="C7" s="231"/>
      <c r="D7" s="231"/>
      <c r="E7" s="231"/>
      <c r="F7" s="231"/>
      <c r="G7" s="231"/>
      <c r="H7" s="6" t="s">
        <v>2</v>
      </c>
    </row>
    <row r="8" spans="1:12" x14ac:dyDescent="0.2">
      <c r="A8" s="231" t="s">
        <v>9</v>
      </c>
      <c r="B8" s="231"/>
      <c r="C8" s="231"/>
      <c r="D8" s="231"/>
      <c r="E8" s="231"/>
      <c r="F8" s="231"/>
      <c r="G8" s="231"/>
      <c r="H8" s="6" t="s">
        <v>2</v>
      </c>
    </row>
    <row r="9" spans="1:12" x14ac:dyDescent="0.2">
      <c r="A9" s="231" t="s">
        <v>10</v>
      </c>
      <c r="B9" s="231"/>
      <c r="C9" s="231"/>
      <c r="D9" s="231"/>
      <c r="E9" s="231"/>
      <c r="F9" s="231"/>
      <c r="G9" s="231"/>
      <c r="H9" s="6" t="s">
        <v>2</v>
      </c>
    </row>
    <row r="10" spans="1:12" x14ac:dyDescent="0.2">
      <c r="A10" s="231" t="s">
        <v>11</v>
      </c>
      <c r="B10" s="231"/>
      <c r="C10" s="231"/>
      <c r="D10" s="231"/>
      <c r="E10" s="231"/>
      <c r="F10" s="231"/>
      <c r="G10" s="231"/>
      <c r="H10" s="6" t="s">
        <v>2</v>
      </c>
    </row>
    <row r="11" spans="1:12" x14ac:dyDescent="0.2">
      <c r="A11" s="231" t="s">
        <v>12</v>
      </c>
      <c r="B11" s="231"/>
      <c r="C11" s="231"/>
      <c r="D11" s="231"/>
      <c r="E11" s="231"/>
      <c r="F11" s="231"/>
      <c r="G11" s="231"/>
      <c r="H11" s="6" t="s">
        <v>4</v>
      </c>
    </row>
    <row r="12" spans="1:12" x14ac:dyDescent="0.2">
      <c r="A12" s="231" t="s">
        <v>13</v>
      </c>
      <c r="B12" s="231"/>
      <c r="C12" s="231"/>
      <c r="D12" s="231"/>
      <c r="E12" s="231"/>
      <c r="F12" s="231"/>
      <c r="G12" s="231"/>
      <c r="H12" s="6" t="s">
        <v>4</v>
      </c>
    </row>
    <row r="13" spans="1:12" x14ac:dyDescent="0.2">
      <c r="A13" s="231" t="s">
        <v>14</v>
      </c>
      <c r="B13" s="231"/>
      <c r="C13" s="231"/>
      <c r="D13" s="231"/>
      <c r="E13" s="231"/>
      <c r="F13" s="231"/>
      <c r="G13" s="231"/>
      <c r="H13" s="6" t="s">
        <v>4</v>
      </c>
      <c r="L13" s="5" t="s">
        <v>4</v>
      </c>
    </row>
    <row r="14" spans="1:12" x14ac:dyDescent="0.2">
      <c r="A14" s="231" t="s">
        <v>15</v>
      </c>
      <c r="B14" s="231"/>
      <c r="C14" s="231"/>
      <c r="D14" s="231"/>
      <c r="E14" s="231"/>
      <c r="F14" s="231"/>
      <c r="G14" s="231"/>
      <c r="H14" s="6" t="s">
        <v>4</v>
      </c>
      <c r="L14" s="5" t="s">
        <v>2</v>
      </c>
    </row>
    <row r="15" spans="1:12" x14ac:dyDescent="0.2">
      <c r="A15" s="231" t="s">
        <v>16</v>
      </c>
      <c r="B15" s="231"/>
      <c r="C15" s="231"/>
      <c r="D15" s="231"/>
      <c r="E15" s="231"/>
      <c r="F15" s="231"/>
      <c r="G15" s="231"/>
      <c r="H15" s="6" t="s">
        <v>4</v>
      </c>
    </row>
    <row r="16" spans="1:12" x14ac:dyDescent="0.2">
      <c r="A16" s="231" t="s">
        <v>17</v>
      </c>
      <c r="B16" s="231"/>
      <c r="C16" s="231"/>
      <c r="D16" s="231"/>
      <c r="E16" s="231"/>
      <c r="F16" s="231"/>
      <c r="G16" s="231"/>
      <c r="H16" s="6" t="s">
        <v>2</v>
      </c>
    </row>
    <row r="17" spans="1:8" x14ac:dyDescent="0.2">
      <c r="A17" s="231" t="s">
        <v>18</v>
      </c>
      <c r="B17" s="231"/>
      <c r="C17" s="231"/>
      <c r="D17" s="231"/>
      <c r="E17" s="231"/>
      <c r="F17" s="231"/>
      <c r="G17" s="231"/>
      <c r="H17" s="6" t="s">
        <v>2</v>
      </c>
    </row>
    <row r="18" spans="1:8" x14ac:dyDescent="0.2">
      <c r="A18" s="231" t="s">
        <v>19</v>
      </c>
      <c r="B18" s="231"/>
      <c r="C18" s="231"/>
      <c r="D18" s="231"/>
      <c r="E18" s="231"/>
      <c r="F18" s="231"/>
      <c r="G18" s="231"/>
      <c r="H18" s="6" t="s">
        <v>2</v>
      </c>
    </row>
    <row r="19" spans="1:8" x14ac:dyDescent="0.2">
      <c r="A19" s="231" t="s">
        <v>20</v>
      </c>
      <c r="B19" s="231"/>
      <c r="C19" s="231"/>
      <c r="D19" s="231"/>
      <c r="E19" s="231"/>
      <c r="F19" s="231"/>
      <c r="G19" s="231"/>
      <c r="H19" s="6" t="s">
        <v>4</v>
      </c>
    </row>
    <row r="20" spans="1:8" x14ac:dyDescent="0.2">
      <c r="A20" s="231" t="s">
        <v>21</v>
      </c>
      <c r="B20" s="231"/>
      <c r="C20" s="231"/>
      <c r="D20" s="231"/>
      <c r="E20" s="231"/>
      <c r="F20" s="231"/>
      <c r="G20" s="231"/>
      <c r="H20" s="6" t="s">
        <v>2</v>
      </c>
    </row>
  </sheetData>
  <mergeCells count="20">
    <mergeCell ref="A12:G12"/>
    <mergeCell ref="A1:H1"/>
    <mergeCell ref="A2:G2"/>
    <mergeCell ref="A3:G3"/>
    <mergeCell ref="A4:G4"/>
    <mergeCell ref="A5:G5"/>
    <mergeCell ref="A6:G6"/>
    <mergeCell ref="A7:G7"/>
    <mergeCell ref="A8:G8"/>
    <mergeCell ref="A9:G9"/>
    <mergeCell ref="A10:G10"/>
    <mergeCell ref="A11:G11"/>
    <mergeCell ref="A19:G19"/>
    <mergeCell ref="A20:G20"/>
    <mergeCell ref="A13:G13"/>
    <mergeCell ref="A14:G14"/>
    <mergeCell ref="A15:G15"/>
    <mergeCell ref="A16:G16"/>
    <mergeCell ref="A17:G17"/>
    <mergeCell ref="A18:G18"/>
  </mergeCells>
  <dataValidations count="1">
    <dataValidation type="list" allowBlank="1" showInputMessage="1" showErrorMessage="1" sqref="H2:H20" xr:uid="{00000000-0002-0000-0400-000000000000}">
      <formula1>$L$13:$L$14</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20"/>
  <sheetViews>
    <sheetView topLeftCell="A10" workbookViewId="0">
      <selection activeCell="D6" sqref="D6:D7"/>
    </sheetView>
  </sheetViews>
  <sheetFormatPr baseColWidth="10" defaultColWidth="11.42578125" defaultRowHeight="15" x14ac:dyDescent="0.25"/>
  <cols>
    <col min="1" max="1" width="36.7109375" bestFit="1" customWidth="1"/>
    <col min="2" max="2" width="14.7109375" bestFit="1" customWidth="1"/>
  </cols>
  <sheetData>
    <row r="1" spans="1:2" x14ac:dyDescent="0.25">
      <c r="A1" s="2" t="s">
        <v>127</v>
      </c>
    </row>
    <row r="2" spans="1:2" x14ac:dyDescent="0.25">
      <c r="A2" t="s">
        <v>128</v>
      </c>
      <c r="B2" t="s">
        <v>79</v>
      </c>
    </row>
    <row r="3" spans="1:2" x14ac:dyDescent="0.25">
      <c r="A3" t="s">
        <v>129</v>
      </c>
      <c r="B3" t="s">
        <v>130</v>
      </c>
    </row>
    <row r="4" spans="1:2" x14ac:dyDescent="0.25">
      <c r="A4" t="s">
        <v>131</v>
      </c>
      <c r="B4" t="s">
        <v>132</v>
      </c>
    </row>
    <row r="5" spans="1:2" x14ac:dyDescent="0.25">
      <c r="A5" s="1" t="s">
        <v>133</v>
      </c>
      <c r="B5" t="s">
        <v>130</v>
      </c>
    </row>
    <row r="6" spans="1:2" x14ac:dyDescent="0.25">
      <c r="A6" t="s">
        <v>134</v>
      </c>
      <c r="B6" t="s">
        <v>130</v>
      </c>
    </row>
    <row r="7" spans="1:2" x14ac:dyDescent="0.25">
      <c r="A7" s="1" t="s">
        <v>135</v>
      </c>
      <c r="B7" t="s">
        <v>132</v>
      </c>
    </row>
    <row r="8" spans="1:2" x14ac:dyDescent="0.25">
      <c r="A8" t="s">
        <v>136</v>
      </c>
      <c r="B8" t="s">
        <v>132</v>
      </c>
    </row>
    <row r="9" spans="1:2" x14ac:dyDescent="0.25">
      <c r="A9" s="1" t="s">
        <v>137</v>
      </c>
      <c r="B9" t="s">
        <v>132</v>
      </c>
    </row>
    <row r="10" spans="1:2" x14ac:dyDescent="0.25">
      <c r="A10" t="s">
        <v>138</v>
      </c>
      <c r="B10" t="s">
        <v>132</v>
      </c>
    </row>
    <row r="12" spans="1:2" x14ac:dyDescent="0.25">
      <c r="A12" s="2" t="s">
        <v>51</v>
      </c>
    </row>
    <row r="13" spans="1:2" x14ac:dyDescent="0.25">
      <c r="A13" t="s">
        <v>139</v>
      </c>
      <c r="B13">
        <v>2</v>
      </c>
    </row>
    <row r="14" spans="1:2" x14ac:dyDescent="0.25">
      <c r="A14" t="s">
        <v>140</v>
      </c>
      <c r="B14">
        <v>2</v>
      </c>
    </row>
    <row r="15" spans="1:2" x14ac:dyDescent="0.25">
      <c r="A15" t="s">
        <v>141</v>
      </c>
      <c r="B15">
        <v>2</v>
      </c>
    </row>
    <row r="16" spans="1:2" x14ac:dyDescent="0.25">
      <c r="A16" t="s">
        <v>142</v>
      </c>
      <c r="B16">
        <v>0</v>
      </c>
    </row>
    <row r="17" spans="1:2" x14ac:dyDescent="0.25">
      <c r="A17" t="s">
        <v>143</v>
      </c>
      <c r="B17">
        <v>1</v>
      </c>
    </row>
    <row r="18" spans="1:2" x14ac:dyDescent="0.25">
      <c r="A18" t="s">
        <v>144</v>
      </c>
      <c r="B18">
        <v>1</v>
      </c>
    </row>
    <row r="19" spans="1:2" x14ac:dyDescent="0.25">
      <c r="A19" t="s">
        <v>145</v>
      </c>
      <c r="B19">
        <v>1</v>
      </c>
    </row>
    <row r="20" spans="1:2" x14ac:dyDescent="0.25">
      <c r="A20" t="s">
        <v>146</v>
      </c>
      <c r="B20">
        <v>0</v>
      </c>
    </row>
    <row r="21" spans="1:2" x14ac:dyDescent="0.25">
      <c r="A21" t="s">
        <v>147</v>
      </c>
      <c r="B21">
        <v>0</v>
      </c>
    </row>
    <row r="22" spans="1:2" x14ac:dyDescent="0.25">
      <c r="A22" t="s">
        <v>148</v>
      </c>
      <c r="B22">
        <v>0</v>
      </c>
    </row>
    <row r="23" spans="1:2" x14ac:dyDescent="0.25">
      <c r="A23" t="s">
        <v>149</v>
      </c>
      <c r="B23">
        <v>0</v>
      </c>
    </row>
    <row r="24" spans="1:2" x14ac:dyDescent="0.25">
      <c r="A24" t="s">
        <v>150</v>
      </c>
      <c r="B24">
        <v>0</v>
      </c>
    </row>
    <row r="26" spans="1:2" x14ac:dyDescent="0.25">
      <c r="A26" s="2" t="s">
        <v>52</v>
      </c>
    </row>
    <row r="27" spans="1:2" x14ac:dyDescent="0.25">
      <c r="A27" t="s">
        <v>139</v>
      </c>
      <c r="B27">
        <v>2</v>
      </c>
    </row>
    <row r="28" spans="1:2" x14ac:dyDescent="0.25">
      <c r="A28" t="s">
        <v>140</v>
      </c>
      <c r="B28">
        <v>1</v>
      </c>
    </row>
    <row r="29" spans="1:2" x14ac:dyDescent="0.25">
      <c r="A29" t="s">
        <v>141</v>
      </c>
      <c r="B29">
        <v>0</v>
      </c>
    </row>
    <row r="30" spans="1:2" x14ac:dyDescent="0.25">
      <c r="A30" t="s">
        <v>142</v>
      </c>
      <c r="B30">
        <v>2</v>
      </c>
    </row>
    <row r="31" spans="1:2" x14ac:dyDescent="0.25">
      <c r="A31" t="s">
        <v>143</v>
      </c>
      <c r="B31">
        <v>1</v>
      </c>
    </row>
    <row r="32" spans="1:2" x14ac:dyDescent="0.25">
      <c r="A32" t="s">
        <v>144</v>
      </c>
      <c r="B32">
        <v>0</v>
      </c>
    </row>
    <row r="33" spans="1:2" x14ac:dyDescent="0.25">
      <c r="A33" t="s">
        <v>145</v>
      </c>
      <c r="B33">
        <v>0</v>
      </c>
    </row>
    <row r="34" spans="1:2" x14ac:dyDescent="0.25">
      <c r="A34" t="s">
        <v>146</v>
      </c>
      <c r="B34">
        <v>1</v>
      </c>
    </row>
    <row r="35" spans="1:2" x14ac:dyDescent="0.25">
      <c r="A35" t="s">
        <v>147</v>
      </c>
      <c r="B35">
        <v>0</v>
      </c>
    </row>
    <row r="36" spans="1:2" x14ac:dyDescent="0.25">
      <c r="A36" t="s">
        <v>148</v>
      </c>
      <c r="B36">
        <v>0</v>
      </c>
    </row>
    <row r="37" spans="1:2" x14ac:dyDescent="0.25">
      <c r="A37" t="s">
        <v>149</v>
      </c>
      <c r="B37">
        <v>0</v>
      </c>
    </row>
    <row r="38" spans="1:2" x14ac:dyDescent="0.25">
      <c r="A38" t="s">
        <v>150</v>
      </c>
      <c r="B38">
        <v>0</v>
      </c>
    </row>
    <row r="40" spans="1:2" x14ac:dyDescent="0.25">
      <c r="A40" t="s">
        <v>113</v>
      </c>
    </row>
    <row r="41" spans="1:2" x14ac:dyDescent="0.25">
      <c r="A41" t="s">
        <v>90</v>
      </c>
    </row>
    <row r="42" spans="1:2" x14ac:dyDescent="0.25">
      <c r="A42" t="s">
        <v>70</v>
      </c>
    </row>
    <row r="43" spans="1:2" x14ac:dyDescent="0.25">
      <c r="A43" t="s">
        <v>82</v>
      </c>
    </row>
    <row r="44" spans="1:2" x14ac:dyDescent="0.25">
      <c r="A44" t="s">
        <v>151</v>
      </c>
    </row>
    <row r="47" spans="1:2" x14ac:dyDescent="0.25">
      <c r="A47" t="s">
        <v>152</v>
      </c>
    </row>
    <row r="48" spans="1:2" x14ac:dyDescent="0.25">
      <c r="A48" t="s">
        <v>83</v>
      </c>
    </row>
    <row r="49" spans="1:2" x14ac:dyDescent="0.25">
      <c r="A49" t="s">
        <v>153</v>
      </c>
    </row>
    <row r="50" spans="1:2" x14ac:dyDescent="0.25">
      <c r="A50" t="s">
        <v>154</v>
      </c>
    </row>
    <row r="51" spans="1:2" x14ac:dyDescent="0.25">
      <c r="A51" t="s">
        <v>155</v>
      </c>
    </row>
    <row r="55" spans="1:2" x14ac:dyDescent="0.25">
      <c r="A55" s="2" t="s">
        <v>156</v>
      </c>
    </row>
    <row r="56" spans="1:2" x14ac:dyDescent="0.25">
      <c r="A56" t="s">
        <v>157</v>
      </c>
      <c r="B56" t="s">
        <v>158</v>
      </c>
    </row>
    <row r="57" spans="1:2" x14ac:dyDescent="0.25">
      <c r="A57" t="s">
        <v>159</v>
      </c>
      <c r="B57" t="s">
        <v>160</v>
      </c>
    </row>
    <row r="58" spans="1:2" x14ac:dyDescent="0.25">
      <c r="A58" t="s">
        <v>161</v>
      </c>
      <c r="B58" t="s">
        <v>153</v>
      </c>
    </row>
    <row r="59" spans="1:2" x14ac:dyDescent="0.25">
      <c r="A59" t="s">
        <v>162</v>
      </c>
      <c r="B59" t="s">
        <v>163</v>
      </c>
    </row>
    <row r="60" spans="1:2" x14ac:dyDescent="0.25">
      <c r="A60" t="s">
        <v>164</v>
      </c>
      <c r="B60" t="s">
        <v>165</v>
      </c>
    </row>
    <row r="61" spans="1:2" x14ac:dyDescent="0.25">
      <c r="A61" t="s">
        <v>166</v>
      </c>
      <c r="B61" t="s">
        <v>160</v>
      </c>
    </row>
    <row r="62" spans="1:2" x14ac:dyDescent="0.25">
      <c r="A62" t="s">
        <v>167</v>
      </c>
      <c r="B62" t="s">
        <v>168</v>
      </c>
    </row>
    <row r="63" spans="1:2" x14ac:dyDescent="0.25">
      <c r="A63" t="s">
        <v>169</v>
      </c>
      <c r="B63" t="s">
        <v>170</v>
      </c>
    </row>
    <row r="64" spans="1:2" x14ac:dyDescent="0.25">
      <c r="A64" t="s">
        <v>171</v>
      </c>
      <c r="B64" t="s">
        <v>172</v>
      </c>
    </row>
    <row r="65" spans="1:2" x14ac:dyDescent="0.25">
      <c r="A65" t="s">
        <v>173</v>
      </c>
      <c r="B65" t="s">
        <v>174</v>
      </c>
    </row>
    <row r="66" spans="1:2" x14ac:dyDescent="0.25">
      <c r="A66" t="s">
        <v>175</v>
      </c>
      <c r="B66" t="s">
        <v>176</v>
      </c>
    </row>
    <row r="67" spans="1:2" x14ac:dyDescent="0.25">
      <c r="A67" t="s">
        <v>177</v>
      </c>
      <c r="B67" t="s">
        <v>170</v>
      </c>
    </row>
    <row r="68" spans="1:2" x14ac:dyDescent="0.25">
      <c r="A68" t="s">
        <v>178</v>
      </c>
      <c r="B68" t="s">
        <v>179</v>
      </c>
    </row>
    <row r="69" spans="1:2" x14ac:dyDescent="0.25">
      <c r="A69" t="s">
        <v>180</v>
      </c>
      <c r="B69" t="s">
        <v>181</v>
      </c>
    </row>
    <row r="70" spans="1:2" x14ac:dyDescent="0.25">
      <c r="A70" t="s">
        <v>182</v>
      </c>
      <c r="B70" t="s">
        <v>183</v>
      </c>
    </row>
    <row r="71" spans="1:2" x14ac:dyDescent="0.25">
      <c r="A71" t="s">
        <v>184</v>
      </c>
      <c r="B71" t="s">
        <v>185</v>
      </c>
    </row>
    <row r="72" spans="1:2" x14ac:dyDescent="0.25">
      <c r="A72" t="s">
        <v>186</v>
      </c>
      <c r="B72" t="s">
        <v>172</v>
      </c>
    </row>
    <row r="73" spans="1:2" x14ac:dyDescent="0.25">
      <c r="A73" t="s">
        <v>187</v>
      </c>
      <c r="B73" t="s">
        <v>188</v>
      </c>
    </row>
    <row r="74" spans="1:2" x14ac:dyDescent="0.25">
      <c r="A74" t="s">
        <v>189</v>
      </c>
      <c r="B74" t="s">
        <v>190</v>
      </c>
    </row>
    <row r="75" spans="1:2" x14ac:dyDescent="0.25">
      <c r="A75" t="s">
        <v>191</v>
      </c>
      <c r="B75" t="s">
        <v>192</v>
      </c>
    </row>
    <row r="76" spans="1:2" x14ac:dyDescent="0.25">
      <c r="A76" t="s">
        <v>193</v>
      </c>
      <c r="B76" t="s">
        <v>165</v>
      </c>
    </row>
    <row r="77" spans="1:2" x14ac:dyDescent="0.25">
      <c r="A77" t="s">
        <v>194</v>
      </c>
      <c r="B77" t="s">
        <v>195</v>
      </c>
    </row>
    <row r="78" spans="1:2" x14ac:dyDescent="0.25">
      <c r="A78" t="s">
        <v>196</v>
      </c>
      <c r="B78" t="s">
        <v>183</v>
      </c>
    </row>
    <row r="79" spans="1:2" x14ac:dyDescent="0.25">
      <c r="A79" t="s">
        <v>197</v>
      </c>
      <c r="B79" t="s">
        <v>192</v>
      </c>
    </row>
    <row r="80" spans="1:2" x14ac:dyDescent="0.25">
      <c r="A80" t="s">
        <v>198</v>
      </c>
      <c r="B80" t="s">
        <v>199</v>
      </c>
    </row>
    <row r="83" spans="1:2" ht="60" x14ac:dyDescent="0.25">
      <c r="A83" s="3" t="s">
        <v>200</v>
      </c>
      <c r="B83" s="3" t="s">
        <v>201</v>
      </c>
    </row>
    <row r="84" spans="1:2" x14ac:dyDescent="0.25">
      <c r="A84" s="1" t="s">
        <v>80</v>
      </c>
      <c r="B84" t="s">
        <v>80</v>
      </c>
    </row>
    <row r="85" spans="1:2" x14ac:dyDescent="0.25">
      <c r="A85" t="s">
        <v>81</v>
      </c>
      <c r="B85" t="s">
        <v>202</v>
      </c>
    </row>
    <row r="86" spans="1:2" x14ac:dyDescent="0.25">
      <c r="B86" t="s">
        <v>81</v>
      </c>
    </row>
    <row r="88" spans="1:2" x14ac:dyDescent="0.25">
      <c r="A88" s="2" t="s">
        <v>31</v>
      </c>
    </row>
    <row r="89" spans="1:2" x14ac:dyDescent="0.25">
      <c r="A89" t="s">
        <v>71</v>
      </c>
    </row>
    <row r="90" spans="1:2" x14ac:dyDescent="0.25">
      <c r="A90" t="s">
        <v>203</v>
      </c>
    </row>
    <row r="92" spans="1:2" x14ac:dyDescent="0.25">
      <c r="A92" s="4" t="s">
        <v>56</v>
      </c>
    </row>
    <row r="93" spans="1:2" x14ac:dyDescent="0.25">
      <c r="A93" s="1" t="s">
        <v>204</v>
      </c>
    </row>
    <row r="94" spans="1:2" x14ac:dyDescent="0.25">
      <c r="A94" t="s">
        <v>84</v>
      </c>
    </row>
    <row r="95" spans="1:2" x14ac:dyDescent="0.25">
      <c r="A95" t="s">
        <v>205</v>
      </c>
    </row>
    <row r="96" spans="1:2" x14ac:dyDescent="0.25">
      <c r="A96" t="s">
        <v>206</v>
      </c>
    </row>
    <row r="98" spans="1:1" x14ac:dyDescent="0.25">
      <c r="A98" s="2" t="s">
        <v>207</v>
      </c>
    </row>
    <row r="99" spans="1:1" x14ac:dyDescent="0.25">
      <c r="A99" t="s">
        <v>208</v>
      </c>
    </row>
    <row r="100" spans="1:1" x14ac:dyDescent="0.25">
      <c r="A100" t="s">
        <v>209</v>
      </c>
    </row>
    <row r="101" spans="1:1" x14ac:dyDescent="0.25">
      <c r="A101" t="s">
        <v>210</v>
      </c>
    </row>
    <row r="102" spans="1:1" x14ac:dyDescent="0.25">
      <c r="A102" t="s">
        <v>211</v>
      </c>
    </row>
    <row r="103" spans="1:1" x14ac:dyDescent="0.25">
      <c r="A103" t="s">
        <v>212</v>
      </c>
    </row>
    <row r="104" spans="1:1" x14ac:dyDescent="0.25">
      <c r="A104" t="s">
        <v>213</v>
      </c>
    </row>
    <row r="105" spans="1:1" x14ac:dyDescent="0.25">
      <c r="A105" t="s">
        <v>214</v>
      </c>
    </row>
    <row r="106" spans="1:1" x14ac:dyDescent="0.25">
      <c r="A106" t="s">
        <v>215</v>
      </c>
    </row>
    <row r="107" spans="1:1" x14ac:dyDescent="0.25">
      <c r="A107" t="s">
        <v>216</v>
      </c>
    </row>
    <row r="108" spans="1:1" x14ac:dyDescent="0.25">
      <c r="A108" t="s">
        <v>217</v>
      </c>
    </row>
    <row r="109" spans="1:1" x14ac:dyDescent="0.25">
      <c r="A109" t="s">
        <v>63</v>
      </c>
    </row>
    <row r="110" spans="1:1" x14ac:dyDescent="0.25">
      <c r="A110" t="s">
        <v>218</v>
      </c>
    </row>
    <row r="111" spans="1:1" x14ac:dyDescent="0.25">
      <c r="A111" t="s">
        <v>219</v>
      </c>
    </row>
    <row r="112" spans="1:1" x14ac:dyDescent="0.25">
      <c r="A112" t="s">
        <v>220</v>
      </c>
    </row>
    <row r="113" spans="1:1" x14ac:dyDescent="0.25">
      <c r="A113" t="s">
        <v>221</v>
      </c>
    </row>
    <row r="114" spans="1:1" x14ac:dyDescent="0.25">
      <c r="A114" t="s">
        <v>222</v>
      </c>
    </row>
    <row r="115" spans="1:1" x14ac:dyDescent="0.25">
      <c r="A115" t="s">
        <v>223</v>
      </c>
    </row>
    <row r="117" spans="1:1" x14ac:dyDescent="0.25">
      <c r="A117" t="s">
        <v>224</v>
      </c>
    </row>
    <row r="118" spans="1:1" x14ac:dyDescent="0.25">
      <c r="A118" t="s">
        <v>79</v>
      </c>
    </row>
    <row r="119" spans="1:1" x14ac:dyDescent="0.25">
      <c r="A119" t="s">
        <v>130</v>
      </c>
    </row>
    <row r="120" spans="1:1" x14ac:dyDescent="0.25">
      <c r="A120"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Matriz Riesgos</vt:lpstr>
      <vt:lpstr>Criterios impacto 4</vt:lpstr>
      <vt:lpstr>Criterios impacto 3</vt:lpstr>
      <vt:lpstr>Criterios impacto 2</vt:lpstr>
      <vt:lpstr>Criterios impacto 1</vt:lpstr>
      <vt:lpstr>Parámetros</vt:lpstr>
      <vt:lpstr>'Matriz Riesgos'!Área_de_impresión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 Gómez Petro</dc:creator>
  <cp:keywords/>
  <dc:description/>
  <cp:lastModifiedBy>Faiber Gabino Correa Amezquita</cp:lastModifiedBy>
  <cp:revision/>
  <dcterms:created xsi:type="dcterms:W3CDTF">2019-05-14T13:58:21Z</dcterms:created>
  <dcterms:modified xsi:type="dcterms:W3CDTF">2024-08-01T17:20:37Z</dcterms:modified>
  <cp:category/>
  <cp:contentStatus/>
</cp:coreProperties>
</file>